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佐藤　萌愛\Desktop\"/>
    </mc:Choice>
  </mc:AlternateContent>
  <xr:revisionPtr revIDLastSave="0" documentId="13_ncr:1_{BE19EC81-F11F-4592-BE3D-7FB3AE027AE8}" xr6:coauthVersionLast="47" xr6:coauthVersionMax="47" xr10:uidLastSave="{00000000-0000-0000-0000-000000000000}"/>
  <bookViews>
    <workbookView xWindow="-108" yWindow="-108" windowWidth="23256" windowHeight="12456" activeTab="1" xr2:uid="{E9C44204-CC11-4F43-A492-32D39840AC51}"/>
  </bookViews>
  <sheets>
    <sheet name="お願い" sheetId="7" r:id="rId1"/>
    <sheet name="まるごとチラシ折込発注書" sheetId="1" r:id="rId2"/>
    <sheet name="チラシのみの配布発注書" sheetId="3" r:id="rId3"/>
  </sheets>
  <definedNames>
    <definedName name="_xlnm._FilterDatabase" localSheetId="1" hidden="1">まるごとチラシ折込発注書!$A$1:$M$81</definedName>
    <definedName name="_xlnm.Print_Area" localSheetId="0">お願い!$A$1:$H$20</definedName>
    <definedName name="_xlnm.Print_Area" localSheetId="2">チラシのみの配布発注書!$A$1:$L$48</definedName>
    <definedName name="_xlnm.Print_Area" localSheetId="1">まるごとチラシ折込発注書!$A$1:$L$96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3" l="1"/>
  <c r="K26" i="3"/>
  <c r="G29" i="3"/>
  <c r="H29" i="3"/>
  <c r="L41" i="1"/>
  <c r="K41" i="1"/>
  <c r="C74" i="1"/>
  <c r="D74" i="1"/>
  <c r="H43" i="3" l="1"/>
  <c r="D43" i="3"/>
  <c r="G43" i="3"/>
  <c r="H38" i="3"/>
  <c r="G38" i="3"/>
  <c r="C43" i="3"/>
  <c r="D80" i="1"/>
  <c r="K29" i="3" l="1"/>
  <c r="J43" i="3"/>
  <c r="F94" i="1"/>
  <c r="J42" i="3" l="1"/>
  <c r="F93" i="1"/>
  <c r="K79" i="1" l="1"/>
  <c r="C80" i="1"/>
  <c r="G64" i="1"/>
  <c r="G31" i="1"/>
  <c r="L79" i="1"/>
  <c r="H64" i="1"/>
  <c r="H31" i="1"/>
  <c r="G4" i="1" s="1"/>
  <c r="J46" i="3"/>
  <c r="J47" i="3"/>
  <c r="J40" i="3"/>
  <c r="J39" i="3"/>
  <c r="J92" i="1"/>
  <c r="J91" i="1"/>
  <c r="F90" i="1"/>
  <c r="F91" i="1"/>
  <c r="K81" i="1" l="1"/>
  <c r="G52" i="1"/>
  <c r="K40" i="3"/>
  <c r="J45" i="3"/>
  <c r="J44" i="3"/>
  <c r="J41" i="3"/>
  <c r="J38" i="3"/>
  <c r="F89" i="1"/>
  <c r="G91" i="1"/>
  <c r="J90" i="1"/>
  <c r="F92" i="1"/>
  <c r="J89" i="1" l="1"/>
  <c r="A52" i="1" l="1"/>
  <c r="L54" i="1" l="1"/>
  <c r="L53" i="1"/>
  <c r="L52" i="1"/>
  <c r="J54" i="1"/>
  <c r="J53" i="1"/>
  <c r="J52" i="1"/>
  <c r="J49" i="1" l="1"/>
  <c r="J51" i="1" l="1"/>
  <c r="E52" i="1"/>
  <c r="G4" i="3" l="1"/>
</calcChain>
</file>

<file path=xl/sharedStrings.xml><?xml version="1.0" encoding="utf-8"?>
<sst xmlns="http://schemas.openxmlformats.org/spreadsheetml/2006/main" count="589" uniqueCount="318">
  <si>
    <t>チラシ折込発注書</t>
    <rPh sb="3" eb="5">
      <t>オリコミ</t>
    </rPh>
    <rPh sb="5" eb="8">
      <t>ハッチュウショ</t>
    </rPh>
    <phoneticPr fontId="3"/>
  </si>
  <si>
    <t>申込号</t>
    <rPh sb="0" eb="2">
      <t>モウシコミ</t>
    </rPh>
    <rPh sb="2" eb="3">
      <t>ゴウ</t>
    </rPh>
    <phoneticPr fontId="3"/>
  </si>
  <si>
    <t>枚数</t>
    <rPh sb="0" eb="2">
      <t>マイスウ</t>
    </rPh>
    <phoneticPr fontId="3"/>
  </si>
  <si>
    <t>代理店</t>
    <rPh sb="0" eb="3">
      <t>ダイリテン</t>
    </rPh>
    <phoneticPr fontId="3"/>
  </si>
  <si>
    <t>町名</t>
    <rPh sb="0" eb="1">
      <t>マチ</t>
    </rPh>
    <rPh sb="1" eb="2">
      <t>メイ</t>
    </rPh>
    <phoneticPr fontId="3"/>
  </si>
  <si>
    <t>配布部数</t>
    <rPh sb="0" eb="2">
      <t>ハイフ</t>
    </rPh>
    <rPh sb="2" eb="4">
      <t>ブスウ</t>
    </rPh>
    <phoneticPr fontId="3"/>
  </si>
  <si>
    <t>14-1</t>
  </si>
  <si>
    <t>30-1</t>
  </si>
  <si>
    <t>1-2</t>
  </si>
  <si>
    <t>14-2</t>
  </si>
  <si>
    <t>15-1</t>
  </si>
  <si>
    <t>31-1</t>
  </si>
  <si>
    <t>16-1</t>
  </si>
  <si>
    <t>17-1</t>
  </si>
  <si>
    <t>32-1</t>
  </si>
  <si>
    <t>18-1</t>
  </si>
  <si>
    <t>33-1</t>
  </si>
  <si>
    <t>19-1</t>
  </si>
  <si>
    <t>34-1</t>
  </si>
  <si>
    <t>19-2</t>
  </si>
  <si>
    <t>7-2</t>
  </si>
  <si>
    <t>35-1</t>
  </si>
  <si>
    <t>21-1</t>
  </si>
  <si>
    <t>36-1</t>
  </si>
  <si>
    <t>22-1</t>
  </si>
  <si>
    <t>37-1</t>
  </si>
  <si>
    <t>22-2</t>
  </si>
  <si>
    <t>23-1</t>
  </si>
  <si>
    <t>38-1</t>
  </si>
  <si>
    <t>39-1</t>
  </si>
  <si>
    <t>27-2</t>
  </si>
  <si>
    <t>12-2</t>
  </si>
  <si>
    <t>13-2</t>
  </si>
  <si>
    <t>No.</t>
    <phoneticPr fontId="3"/>
  </si>
  <si>
    <t>弊社担当</t>
    <rPh sb="0" eb="2">
      <t>ヘイシャ</t>
    </rPh>
    <rPh sb="2" eb="4">
      <t>タントウ</t>
    </rPh>
    <phoneticPr fontId="2"/>
  </si>
  <si>
    <t>入荷予定日</t>
    <rPh sb="0" eb="2">
      <t>ニュウカ</t>
    </rPh>
    <rPh sb="2" eb="4">
      <t>ヨテイ</t>
    </rPh>
    <rPh sb="4" eb="5">
      <t>ビ</t>
    </rPh>
    <phoneticPr fontId="2"/>
  </si>
  <si>
    <t>サイズ</t>
    <phoneticPr fontId="2"/>
  </si>
  <si>
    <t>単価</t>
    <rPh sb="0" eb="2">
      <t>タンカ</t>
    </rPh>
    <phoneticPr fontId="2"/>
  </si>
  <si>
    <t>1-1</t>
  </si>
  <si>
    <t>2-1</t>
  </si>
  <si>
    <t>3-1</t>
  </si>
  <si>
    <t>3-2</t>
  </si>
  <si>
    <t>4-1</t>
  </si>
  <si>
    <t>4-2</t>
  </si>
  <si>
    <t>5-1</t>
  </si>
  <si>
    <t>5-2</t>
  </si>
  <si>
    <t>6-1</t>
  </si>
  <si>
    <t>6-2</t>
  </si>
  <si>
    <t>7-1</t>
  </si>
  <si>
    <t>8-1</t>
  </si>
  <si>
    <t>8-2</t>
  </si>
  <si>
    <t>9-1</t>
  </si>
  <si>
    <t>9-2</t>
  </si>
  <si>
    <t>10-1</t>
  </si>
  <si>
    <t>全エリア合計</t>
    <rPh sb="0" eb="1">
      <t>ゼン</t>
    </rPh>
    <rPh sb="4" eb="6">
      <t>ゴウケイ</t>
    </rPh>
    <phoneticPr fontId="2"/>
  </si>
  <si>
    <t>B4まで</t>
    <phoneticPr fontId="2"/>
  </si>
  <si>
    <t>普通紙</t>
    <rPh sb="0" eb="3">
      <t>フツウシ</t>
    </rPh>
    <phoneticPr fontId="2"/>
  </si>
  <si>
    <t>厚紙</t>
    <rPh sb="0" eb="2">
      <t>アツガミ</t>
    </rPh>
    <phoneticPr fontId="2"/>
  </si>
  <si>
    <t>6.0円</t>
    <rPh sb="3" eb="4">
      <t>エン</t>
    </rPh>
    <phoneticPr fontId="2"/>
  </si>
  <si>
    <t>●配布料金（税抜）</t>
    <rPh sb="1" eb="3">
      <t>ハイフ</t>
    </rPh>
    <rPh sb="3" eb="5">
      <t>リョウキン</t>
    </rPh>
    <rPh sb="6" eb="7">
      <t>ゼイ</t>
    </rPh>
    <rPh sb="7" eb="8">
      <t>ヌ</t>
    </rPh>
    <phoneticPr fontId="2"/>
  </si>
  <si>
    <t>9.2円</t>
    <rPh sb="3" eb="4">
      <t>エン</t>
    </rPh>
    <phoneticPr fontId="2"/>
  </si>
  <si>
    <t>7.5円</t>
    <rPh sb="3" eb="4">
      <t>エン</t>
    </rPh>
    <phoneticPr fontId="2"/>
  </si>
  <si>
    <t>12円</t>
    <rPh sb="2" eb="3">
      <t>エン</t>
    </rPh>
    <phoneticPr fontId="2"/>
  </si>
  <si>
    <t>14円</t>
    <rPh sb="2" eb="3">
      <t>エン</t>
    </rPh>
    <phoneticPr fontId="2"/>
  </si>
  <si>
    <t>B3まで</t>
    <phoneticPr fontId="2"/>
  </si>
  <si>
    <t>B2まで</t>
    <phoneticPr fontId="2"/>
  </si>
  <si>
    <t>ポスティング発注書</t>
    <rPh sb="6" eb="9">
      <t>ハッチュウショ</t>
    </rPh>
    <phoneticPr fontId="3"/>
  </si>
  <si>
    <t>10-2</t>
  </si>
  <si>
    <t>11-1</t>
  </si>
  <si>
    <t>11-2</t>
  </si>
  <si>
    <t>11-3</t>
  </si>
  <si>
    <t>12-1</t>
  </si>
  <si>
    <t>13-1</t>
  </si>
  <si>
    <t>24-1</t>
  </si>
  <si>
    <t>25-1</t>
  </si>
  <si>
    <t>26-1</t>
  </si>
  <si>
    <t>28-1</t>
  </si>
  <si>
    <t>28-2</t>
  </si>
  <si>
    <t>●配布料金</t>
    <rPh sb="1" eb="3">
      <t>ハイフ</t>
    </rPh>
    <rPh sb="3" eb="5">
      <t>リョウキン</t>
    </rPh>
    <phoneticPr fontId="2"/>
  </si>
  <si>
    <t>配布希望エリアと上記太枠内全てご記入ください</t>
  </si>
  <si>
    <t>電話番号</t>
    <rPh sb="0" eb="4">
      <t>デンワバンゴウ</t>
    </rPh>
    <phoneticPr fontId="2"/>
  </si>
  <si>
    <t>貴社担当</t>
    <rPh sb="0" eb="2">
      <t>キシャ</t>
    </rPh>
    <rPh sb="2" eb="4">
      <t>タントウ</t>
    </rPh>
    <phoneticPr fontId="2"/>
  </si>
  <si>
    <t>八幡町、元町</t>
    <rPh sb="0" eb="3">
      <t>ハチマンチョウ</t>
    </rPh>
    <rPh sb="4" eb="6">
      <t>モトマチ</t>
    </rPh>
    <phoneticPr fontId="2"/>
  </si>
  <si>
    <t>一ノ門</t>
    <rPh sb="0" eb="1">
      <t>イチ</t>
    </rPh>
    <rPh sb="2" eb="3">
      <t>モン</t>
    </rPh>
    <phoneticPr fontId="2"/>
  </si>
  <si>
    <t>林町</t>
  </si>
  <si>
    <t>仲之町、横町
神明町</t>
    <rPh sb="0" eb="3">
      <t>ナカノマチ</t>
    </rPh>
    <rPh sb="4" eb="6">
      <t>ヨコマチ</t>
    </rPh>
    <rPh sb="7" eb="10">
      <t>シンメイマチ</t>
    </rPh>
    <phoneticPr fontId="2"/>
  </si>
  <si>
    <t>旭町、居島</t>
    <rPh sb="0" eb="2">
      <t>アサヒチョウ</t>
    </rPh>
    <rPh sb="3" eb="5">
      <t>イジマ</t>
    </rPh>
    <phoneticPr fontId="2"/>
  </si>
  <si>
    <t>田島、北中</t>
    <rPh sb="0" eb="2">
      <t>タジマ</t>
    </rPh>
    <rPh sb="3" eb="5">
      <t>キタナカ</t>
    </rPh>
    <phoneticPr fontId="2"/>
  </si>
  <si>
    <t>東三条</t>
    <rPh sb="0" eb="1">
      <t>ヒガシ</t>
    </rPh>
    <rPh sb="1" eb="3">
      <t>サンジョウ</t>
    </rPh>
    <phoneticPr fontId="2"/>
  </si>
  <si>
    <t>興野</t>
    <rPh sb="0" eb="1">
      <t>コウ</t>
    </rPh>
    <rPh sb="1" eb="2">
      <t>ヤ</t>
    </rPh>
    <phoneticPr fontId="2"/>
  </si>
  <si>
    <t>東裏館1～2</t>
    <rPh sb="0" eb="1">
      <t>ヒガシ</t>
    </rPh>
    <rPh sb="1" eb="3">
      <t>ウラダテ</t>
    </rPh>
    <phoneticPr fontId="2"/>
  </si>
  <si>
    <t>東裏館2～3</t>
    <rPh sb="0" eb="1">
      <t>ヒガシ</t>
    </rPh>
    <rPh sb="1" eb="3">
      <t>ウラダテ</t>
    </rPh>
    <phoneticPr fontId="2"/>
  </si>
  <si>
    <t>西裏館1～2</t>
    <rPh sb="0" eb="1">
      <t>ニシ</t>
    </rPh>
    <rPh sb="1" eb="3">
      <t>ウラダテ</t>
    </rPh>
    <phoneticPr fontId="2"/>
  </si>
  <si>
    <t>西裏館2～3</t>
    <rPh sb="0" eb="1">
      <t>ニシ</t>
    </rPh>
    <rPh sb="1" eb="3">
      <t>ウラダテ</t>
    </rPh>
    <phoneticPr fontId="2"/>
  </si>
  <si>
    <t>荒町</t>
    <rPh sb="0" eb="1">
      <t>ア</t>
    </rPh>
    <rPh sb="1" eb="2">
      <t>マチ</t>
    </rPh>
    <phoneticPr fontId="2"/>
  </si>
  <si>
    <t>新光町(東裏館側)</t>
    <rPh sb="0" eb="1">
      <t>シン</t>
    </rPh>
    <rPh sb="1" eb="2">
      <t>ヒカリ</t>
    </rPh>
    <rPh sb="2" eb="3">
      <t>マチ</t>
    </rPh>
    <rPh sb="4" eb="5">
      <t>ヒガシ</t>
    </rPh>
    <rPh sb="5" eb="7">
      <t>ウラダテ</t>
    </rPh>
    <rPh sb="7" eb="8">
      <t>ガワ</t>
    </rPh>
    <phoneticPr fontId="2"/>
  </si>
  <si>
    <t>新光町(嘉坪川)</t>
    <rPh sb="0" eb="1">
      <t>シン</t>
    </rPh>
    <rPh sb="1" eb="2">
      <t>ヒカリ</t>
    </rPh>
    <rPh sb="2" eb="3">
      <t>マチ</t>
    </rPh>
    <rPh sb="4" eb="7">
      <t>カツボガワ</t>
    </rPh>
    <phoneticPr fontId="2"/>
  </si>
  <si>
    <t>嘉坪川1</t>
    <rPh sb="0" eb="1">
      <t>カ</t>
    </rPh>
    <rPh sb="1" eb="2">
      <t>ツボ</t>
    </rPh>
    <rPh sb="2" eb="3">
      <t>カワ</t>
    </rPh>
    <phoneticPr fontId="2"/>
  </si>
  <si>
    <t>嘉坪川2</t>
    <rPh sb="0" eb="1">
      <t>カ</t>
    </rPh>
    <rPh sb="1" eb="2">
      <t>ツボ</t>
    </rPh>
    <rPh sb="2" eb="3">
      <t>カワ</t>
    </rPh>
    <phoneticPr fontId="2"/>
  </si>
  <si>
    <t>石上1～2</t>
    <rPh sb="0" eb="2">
      <t>イシガミ</t>
    </rPh>
    <phoneticPr fontId="2"/>
  </si>
  <si>
    <t>石上3</t>
    <rPh sb="0" eb="2">
      <t>イシガミ</t>
    </rPh>
    <phoneticPr fontId="2"/>
  </si>
  <si>
    <t>島田2</t>
    <rPh sb="0" eb="2">
      <t>シマダ</t>
    </rPh>
    <phoneticPr fontId="2"/>
  </si>
  <si>
    <t>北四日町、四日町</t>
    <rPh sb="0" eb="1">
      <t>キタ</t>
    </rPh>
    <rPh sb="1" eb="4">
      <t>ヨッカマチ</t>
    </rPh>
    <rPh sb="5" eb="8">
      <t>ヨッカマチ</t>
    </rPh>
    <phoneticPr fontId="2"/>
  </si>
  <si>
    <t>南四日町3～4</t>
    <rPh sb="0" eb="1">
      <t>ミナミ</t>
    </rPh>
    <rPh sb="1" eb="4">
      <t>ヨッカマチ</t>
    </rPh>
    <phoneticPr fontId="2"/>
  </si>
  <si>
    <t>桜木町、東本成寺</t>
    <rPh sb="0" eb="2">
      <t>サクラギ</t>
    </rPh>
    <rPh sb="2" eb="3">
      <t>マチ</t>
    </rPh>
    <rPh sb="4" eb="5">
      <t>ヒガシ</t>
    </rPh>
    <rPh sb="5" eb="8">
      <t>ホンジョウジ</t>
    </rPh>
    <phoneticPr fontId="2"/>
  </si>
  <si>
    <t>西本成寺1</t>
    <rPh sb="0" eb="1">
      <t>ニシ</t>
    </rPh>
    <rPh sb="1" eb="4">
      <t>ホンジョウジ</t>
    </rPh>
    <phoneticPr fontId="2"/>
  </si>
  <si>
    <t>西本成寺2</t>
    <rPh sb="0" eb="1">
      <t>ニシ</t>
    </rPh>
    <rPh sb="1" eb="4">
      <t>ホンジョウジ</t>
    </rPh>
    <phoneticPr fontId="2"/>
  </si>
  <si>
    <t>直江町3～4</t>
    <rPh sb="0" eb="1">
      <t>ス</t>
    </rPh>
    <rPh sb="1" eb="2">
      <t>エ</t>
    </rPh>
    <rPh sb="2" eb="3">
      <t>マチ</t>
    </rPh>
    <phoneticPr fontId="2"/>
  </si>
  <si>
    <t>北新保、南新保</t>
    <rPh sb="0" eb="1">
      <t>キタ</t>
    </rPh>
    <rPh sb="1" eb="3">
      <t>シンボ</t>
    </rPh>
    <rPh sb="4" eb="5">
      <t>ミナミ</t>
    </rPh>
    <rPh sb="5" eb="7">
      <t>シンボ</t>
    </rPh>
    <phoneticPr fontId="2"/>
  </si>
  <si>
    <t>東新保、曲渕1</t>
    <rPh sb="0" eb="1">
      <t>ヒガシ</t>
    </rPh>
    <rPh sb="1" eb="3">
      <t>シンボ</t>
    </rPh>
    <rPh sb="4" eb="5">
      <t>マ</t>
    </rPh>
    <rPh sb="5" eb="6">
      <t>フチ</t>
    </rPh>
    <phoneticPr fontId="2"/>
  </si>
  <si>
    <t>曲渕2</t>
    <rPh sb="0" eb="1">
      <t>マ</t>
    </rPh>
    <rPh sb="1" eb="2">
      <t>フチ</t>
    </rPh>
    <phoneticPr fontId="2"/>
  </si>
  <si>
    <t>曲渕3</t>
    <rPh sb="0" eb="1">
      <t>マ</t>
    </rPh>
    <rPh sb="1" eb="2">
      <t>フチ</t>
    </rPh>
    <phoneticPr fontId="2"/>
  </si>
  <si>
    <t>塚野目5～6</t>
    <rPh sb="0" eb="3">
      <t>ツカノメ</t>
    </rPh>
    <phoneticPr fontId="2"/>
  </si>
  <si>
    <t>西大崎1</t>
    <rPh sb="0" eb="1">
      <t>ニシ</t>
    </rPh>
    <rPh sb="1" eb="3">
      <t>オオサキ</t>
    </rPh>
    <phoneticPr fontId="2"/>
  </si>
  <si>
    <t>西大崎2</t>
    <rPh sb="0" eb="1">
      <t>ニシ</t>
    </rPh>
    <rPh sb="1" eb="3">
      <t>オオサキ</t>
    </rPh>
    <phoneticPr fontId="2"/>
  </si>
  <si>
    <t>西大崎3、中新</t>
    <rPh sb="0" eb="1">
      <t>ニシ</t>
    </rPh>
    <rPh sb="1" eb="3">
      <t>オオサキ</t>
    </rPh>
    <rPh sb="5" eb="7">
      <t>ナカシン</t>
    </rPh>
    <phoneticPr fontId="2"/>
  </si>
  <si>
    <t>三竹1～3</t>
    <rPh sb="0" eb="1">
      <t>サン</t>
    </rPh>
    <rPh sb="1" eb="2">
      <t>タケ</t>
    </rPh>
    <phoneticPr fontId="2"/>
  </si>
  <si>
    <t>北入蔵1～2</t>
    <rPh sb="0" eb="1">
      <t>キタ</t>
    </rPh>
    <rPh sb="1" eb="2">
      <t>イ</t>
    </rPh>
    <rPh sb="2" eb="3">
      <t>クラ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</si>
  <si>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マチ</t>
    </rPh>
    <rPh sb="10" eb="13">
      <t>シモサカイ</t>
    </rPh>
    <phoneticPr fontId="2"/>
  </si>
  <si>
    <t>下須頃（一部）、須頃</t>
    <rPh sb="0" eb="1">
      <t>シモ</t>
    </rPh>
    <rPh sb="1" eb="3">
      <t>スゴロ</t>
    </rPh>
    <rPh sb="4" eb="6">
      <t>イチブ</t>
    </rPh>
    <rPh sb="8" eb="10">
      <t>スゴロ</t>
    </rPh>
    <phoneticPr fontId="2"/>
  </si>
  <si>
    <t>上須頃(須頃小付近)</t>
    <rPh sb="0" eb="3">
      <t>カミスゴロ</t>
    </rPh>
    <rPh sb="4" eb="6">
      <t>スゴロ</t>
    </rPh>
    <rPh sb="6" eb="7">
      <t>ショウ</t>
    </rPh>
    <rPh sb="7" eb="9">
      <t>フキン</t>
    </rPh>
    <phoneticPr fontId="2"/>
  </si>
  <si>
    <t>15-2</t>
  </si>
  <si>
    <t>20-1</t>
  </si>
  <si>
    <t>27-1</t>
  </si>
  <si>
    <t>29-1</t>
  </si>
  <si>
    <t>39-2</t>
  </si>
  <si>
    <t>●三条エリア</t>
    <rPh sb="1" eb="3">
      <t>サンジョウ</t>
    </rPh>
    <phoneticPr fontId="3"/>
  </si>
  <si>
    <t>南7～8</t>
    <rPh sb="0" eb="1">
      <t>ミナミ</t>
    </rPh>
    <phoneticPr fontId="2"/>
  </si>
  <si>
    <t>井土巻1～3</t>
    <rPh sb="0" eb="3">
      <t>イドマキ</t>
    </rPh>
    <phoneticPr fontId="2"/>
  </si>
  <si>
    <t>東太田、灰方（一部）</t>
    <rPh sb="0" eb="1">
      <t>ヒガシ</t>
    </rPh>
    <rPh sb="1" eb="3">
      <t>オオタ</t>
    </rPh>
    <rPh sb="4" eb="6">
      <t>ハイガタ</t>
    </rPh>
    <rPh sb="7" eb="9">
      <t>イチブ</t>
    </rPh>
    <phoneticPr fontId="2"/>
  </si>
  <si>
    <t>秋葉町1～3</t>
    <rPh sb="0" eb="2">
      <t>アキハ</t>
    </rPh>
    <rPh sb="2" eb="3">
      <t>チョウ</t>
    </rPh>
    <phoneticPr fontId="2"/>
  </si>
  <si>
    <t>秋葉町4</t>
    <rPh sb="0" eb="2">
      <t>アキハ</t>
    </rPh>
    <rPh sb="2" eb="3">
      <t>チョウ</t>
    </rPh>
    <phoneticPr fontId="2"/>
  </si>
  <si>
    <t>水道町1～2</t>
    <rPh sb="0" eb="2">
      <t>スイドウ</t>
    </rPh>
    <rPh sb="2" eb="3">
      <t>チョウ</t>
    </rPh>
    <phoneticPr fontId="2"/>
  </si>
  <si>
    <t>水道町3</t>
    <rPh sb="0" eb="2">
      <t>スイドウ</t>
    </rPh>
    <rPh sb="2" eb="3">
      <t>チョウ</t>
    </rPh>
    <phoneticPr fontId="2"/>
  </si>
  <si>
    <t>水道町4</t>
    <rPh sb="0" eb="2">
      <t>スイドウ</t>
    </rPh>
    <rPh sb="2" eb="3">
      <t>チョウ</t>
    </rPh>
    <phoneticPr fontId="2"/>
  </si>
  <si>
    <t>仲町、宮町、穀町
中央通、本町</t>
    <rPh sb="0" eb="2">
      <t>ナカマチ</t>
    </rPh>
    <rPh sb="3" eb="5">
      <t>ミヤマチ</t>
    </rPh>
    <rPh sb="6" eb="8">
      <t>コクマチ</t>
    </rPh>
    <rPh sb="9" eb="12">
      <t>チュウオウドオリ</t>
    </rPh>
    <rPh sb="13" eb="15">
      <t>ホンマチ</t>
    </rPh>
    <phoneticPr fontId="2"/>
  </si>
  <si>
    <t>朝日町、日之出町
新町、幸町、中央通</t>
    <rPh sb="0" eb="3">
      <t>アサヒチョウ</t>
    </rPh>
    <rPh sb="4" eb="8">
      <t>ヒノデチョウ</t>
    </rPh>
    <rPh sb="9" eb="11">
      <t>アラマチ</t>
    </rPh>
    <rPh sb="12" eb="14">
      <t>サイワイチョウ</t>
    </rPh>
    <rPh sb="15" eb="18">
      <t>チュウオウドオリ</t>
    </rPh>
    <phoneticPr fontId="2"/>
  </si>
  <si>
    <t>白山町1～3</t>
    <rPh sb="0" eb="2">
      <t>ハクサン</t>
    </rPh>
    <rPh sb="2" eb="3">
      <t>マチ</t>
    </rPh>
    <phoneticPr fontId="2"/>
  </si>
  <si>
    <t>寿町、下太田、新栄町
寺郷町、前郷町</t>
    <rPh sb="0" eb="1">
      <t>コトブキ</t>
    </rPh>
    <rPh sb="1" eb="2">
      <t>マチ</t>
    </rPh>
    <rPh sb="3" eb="4">
      <t>シモ</t>
    </rPh>
    <rPh sb="4" eb="6">
      <t>オオタ</t>
    </rPh>
    <rPh sb="7" eb="10">
      <t>シンエイチョウ</t>
    </rPh>
    <rPh sb="11" eb="12">
      <t>テラ</t>
    </rPh>
    <rPh sb="12" eb="13">
      <t>ゴウ</t>
    </rPh>
    <rPh sb="13" eb="14">
      <t>チョウ</t>
    </rPh>
    <rPh sb="15" eb="17">
      <t>マエゴウ</t>
    </rPh>
    <rPh sb="17" eb="18">
      <t>チョウ</t>
    </rPh>
    <phoneticPr fontId="2"/>
  </si>
  <si>
    <t>廿六木</t>
    <rPh sb="0" eb="3">
      <t>トドロキ</t>
    </rPh>
    <phoneticPr fontId="2"/>
  </si>
  <si>
    <t>佐渡</t>
    <rPh sb="0" eb="2">
      <t>サワタリ</t>
    </rPh>
    <phoneticPr fontId="2"/>
  </si>
  <si>
    <t>小高</t>
    <rPh sb="0" eb="2">
      <t>コタカ</t>
    </rPh>
    <phoneticPr fontId="4"/>
  </si>
  <si>
    <t>花見</t>
    <rPh sb="0" eb="2">
      <t>ハナミ</t>
    </rPh>
    <phoneticPr fontId="2"/>
  </si>
  <si>
    <t>桜町</t>
    <rPh sb="0" eb="2">
      <t>サクラマチ</t>
    </rPh>
    <phoneticPr fontId="2"/>
  </si>
  <si>
    <t>八王寺</t>
    <rPh sb="0" eb="3">
      <t>ハチオウジ</t>
    </rPh>
    <phoneticPr fontId="2"/>
  </si>
  <si>
    <t>大曲</t>
    <rPh sb="0" eb="2">
      <t>オオマガリ</t>
    </rPh>
    <phoneticPr fontId="2"/>
  </si>
  <si>
    <t>小池、小池新町</t>
    <rPh sb="0" eb="2">
      <t>コイケ</t>
    </rPh>
    <rPh sb="3" eb="5">
      <t>コイケ</t>
    </rPh>
    <rPh sb="5" eb="7">
      <t>アラマチ</t>
    </rPh>
    <phoneticPr fontId="2"/>
  </si>
  <si>
    <t>横田</t>
    <rPh sb="0" eb="2">
      <t>ヨコタ</t>
    </rPh>
    <phoneticPr fontId="2"/>
  </si>
  <si>
    <t>2-2</t>
  </si>
  <si>
    <t>●燕エリア</t>
    <rPh sb="1" eb="2">
      <t>ツバメ</t>
    </rPh>
    <phoneticPr fontId="2"/>
  </si>
  <si>
    <t>三条エリア合計</t>
    <rPh sb="0" eb="2">
      <t>サンジョウ</t>
    </rPh>
    <rPh sb="5" eb="7">
      <t>ゴウケイ</t>
    </rPh>
    <phoneticPr fontId="3"/>
  </si>
  <si>
    <t>燕エリア合計</t>
    <rPh sb="0" eb="1">
      <t>ツバメ</t>
    </rPh>
    <rPh sb="4" eb="6">
      <t>ゴウケイ</t>
    </rPh>
    <phoneticPr fontId="3"/>
  </si>
  <si>
    <t>弊社担当</t>
    <rPh sb="0" eb="4">
      <t>ヘイシャタントウ</t>
    </rPh>
    <phoneticPr fontId="2"/>
  </si>
  <si>
    <t>西太田(弥彦村側)</t>
    <rPh sb="0" eb="1">
      <t>ニシ</t>
    </rPh>
    <rPh sb="1" eb="3">
      <t>オオタ</t>
    </rPh>
    <rPh sb="4" eb="7">
      <t>ヤヒコムラ</t>
    </rPh>
    <rPh sb="7" eb="8">
      <t>ガワ</t>
    </rPh>
    <phoneticPr fontId="2"/>
  </si>
  <si>
    <t>西太田(燕側)</t>
    <rPh sb="0" eb="1">
      <t>ニシ</t>
    </rPh>
    <rPh sb="1" eb="3">
      <t>オオタ</t>
    </rPh>
    <rPh sb="4" eb="5">
      <t>ツバメ</t>
    </rPh>
    <rPh sb="5" eb="6">
      <t>ガワ</t>
    </rPh>
    <phoneticPr fontId="2"/>
  </si>
  <si>
    <t>下中野、法花堂</t>
    <rPh sb="0" eb="1">
      <t>シモ</t>
    </rPh>
    <rPh sb="1" eb="3">
      <t>ナカノ</t>
    </rPh>
    <rPh sb="4" eb="6">
      <t>ホッケ</t>
    </rPh>
    <rPh sb="6" eb="7">
      <t>ドウ</t>
    </rPh>
    <phoneticPr fontId="2"/>
  </si>
  <si>
    <t>本所、学校町
幸町</t>
    <rPh sb="0" eb="2">
      <t>ホンジョ</t>
    </rPh>
    <rPh sb="3" eb="6">
      <t>ガッコウチョウ</t>
    </rPh>
    <rPh sb="7" eb="9">
      <t>サイワイチョウ</t>
    </rPh>
    <phoneticPr fontId="2"/>
  </si>
  <si>
    <t>吉田文京町、鴻巣</t>
    <rPh sb="0" eb="2">
      <t>ヨシダ</t>
    </rPh>
    <rPh sb="2" eb="5">
      <t>ブンキョウチョウ</t>
    </rPh>
    <rPh sb="6" eb="8">
      <t>コウノス</t>
    </rPh>
    <phoneticPr fontId="2"/>
  </si>
  <si>
    <t>吉田若生町、鴻巣</t>
    <rPh sb="0" eb="2">
      <t>ヨシダ</t>
    </rPh>
    <rPh sb="2" eb="4">
      <t>ワカウ</t>
    </rPh>
    <rPh sb="4" eb="5">
      <t>マチ</t>
    </rPh>
    <rPh sb="6" eb="8">
      <t>コウノス</t>
    </rPh>
    <phoneticPr fontId="2"/>
  </si>
  <si>
    <t>吉田</t>
    <rPh sb="0" eb="2">
      <t>ヨシダ</t>
    </rPh>
    <phoneticPr fontId="2"/>
  </si>
  <si>
    <t>吉田富永</t>
    <rPh sb="0" eb="2">
      <t>ヨシダ</t>
    </rPh>
    <rPh sb="2" eb="4">
      <t>トミナガ</t>
    </rPh>
    <phoneticPr fontId="2"/>
  </si>
  <si>
    <t>吉田東町</t>
    <rPh sb="0" eb="2">
      <t>ヨシダ</t>
    </rPh>
    <rPh sb="2" eb="3">
      <t>アズマ</t>
    </rPh>
    <rPh sb="3" eb="4">
      <t>マチ</t>
    </rPh>
    <phoneticPr fontId="2"/>
  </si>
  <si>
    <t>栄町、水道町
東栄町</t>
    <rPh sb="0" eb="1">
      <t>サカエ</t>
    </rPh>
    <rPh sb="1" eb="2">
      <t>マチ</t>
    </rPh>
    <rPh sb="3" eb="5">
      <t>スイドウ</t>
    </rPh>
    <rPh sb="5" eb="6">
      <t>チョウ</t>
    </rPh>
    <rPh sb="7" eb="10">
      <t>トウエイチョウ</t>
    </rPh>
    <phoneticPr fontId="2"/>
  </si>
  <si>
    <t>弥生町
寿町、宮小路一部</t>
    <rPh sb="0" eb="3">
      <t>ヤヨイチョウ</t>
    </rPh>
    <rPh sb="4" eb="5">
      <t>コトブキ</t>
    </rPh>
    <rPh sb="5" eb="6">
      <t>マチ</t>
    </rPh>
    <rPh sb="7" eb="10">
      <t>ミヤコウジ</t>
    </rPh>
    <rPh sb="10" eb="12">
      <t>イチブ</t>
    </rPh>
    <phoneticPr fontId="2"/>
  </si>
  <si>
    <t>弥生町
神明町</t>
    <rPh sb="0" eb="2">
      <t>ヤヨイ</t>
    </rPh>
    <rPh sb="2" eb="3">
      <t>マチ</t>
    </rPh>
    <rPh sb="4" eb="7">
      <t>シンメイチョウ</t>
    </rPh>
    <phoneticPr fontId="4"/>
  </si>
  <si>
    <t>浜首町、堤町、新町
松岡町、上町、新田町</t>
    <rPh sb="0" eb="1">
      <t>ハマ</t>
    </rPh>
    <rPh sb="1" eb="2">
      <t>クビ</t>
    </rPh>
    <rPh sb="2" eb="3">
      <t>チョウ</t>
    </rPh>
    <rPh sb="4" eb="5">
      <t>ツツミ</t>
    </rPh>
    <rPh sb="5" eb="6">
      <t>マチ</t>
    </rPh>
    <rPh sb="7" eb="9">
      <t>シンマチ</t>
    </rPh>
    <rPh sb="10" eb="13">
      <t>マツオカチョウ</t>
    </rPh>
    <rPh sb="14" eb="15">
      <t>カミ</t>
    </rPh>
    <rPh sb="15" eb="16">
      <t>マチ</t>
    </rPh>
    <rPh sb="17" eb="19">
      <t>シンデン</t>
    </rPh>
    <rPh sb="19" eb="20">
      <t>マチ</t>
    </rPh>
    <phoneticPr fontId="2"/>
  </si>
  <si>
    <t>旭町1～4</t>
    <rPh sb="0" eb="2">
      <t>アサヒチョウ</t>
    </rPh>
    <phoneticPr fontId="2"/>
  </si>
  <si>
    <t>下町、中町
大保町、神田町</t>
    <rPh sb="0" eb="2">
      <t>シタマチ</t>
    </rPh>
    <rPh sb="3" eb="5">
      <t>ナカマチ</t>
    </rPh>
    <rPh sb="6" eb="8">
      <t>タイホ</t>
    </rPh>
    <rPh sb="8" eb="9">
      <t>マチ</t>
    </rPh>
    <rPh sb="10" eb="13">
      <t>カンダマチ</t>
    </rPh>
    <phoneticPr fontId="2"/>
  </si>
  <si>
    <t>5-3</t>
  </si>
  <si>
    <t>●吉田エリア</t>
    <rPh sb="1" eb="3">
      <t>ヨシダ</t>
    </rPh>
    <phoneticPr fontId="3"/>
  </si>
  <si>
    <t>五番町、上町</t>
    <rPh sb="0" eb="3">
      <t>ゴバンチョウ</t>
    </rPh>
    <rPh sb="4" eb="5">
      <t>カミ</t>
    </rPh>
    <rPh sb="5" eb="6">
      <t>マチ</t>
    </rPh>
    <phoneticPr fontId="2"/>
  </si>
  <si>
    <t>仲町、本町、穀町</t>
  </si>
  <si>
    <t>駅前、松坂町
岡ノ町、矢立</t>
    <rPh sb="0" eb="2">
      <t>エキマエ</t>
    </rPh>
    <rPh sb="3" eb="5">
      <t>マツザカ</t>
    </rPh>
    <rPh sb="5" eb="6">
      <t>マチ</t>
    </rPh>
    <rPh sb="7" eb="8">
      <t>オカ</t>
    </rPh>
    <rPh sb="9" eb="10">
      <t>マチ</t>
    </rPh>
    <rPh sb="11" eb="13">
      <t>ヤタテ</t>
    </rPh>
    <phoneticPr fontId="2"/>
  </si>
  <si>
    <t>八幡1～3</t>
  </si>
  <si>
    <t>青海町1～2</t>
    <rPh sb="0" eb="2">
      <t>アオミ</t>
    </rPh>
    <rPh sb="2" eb="3">
      <t>マチ</t>
    </rPh>
    <phoneticPr fontId="2"/>
  </si>
  <si>
    <t>赤谷</t>
    <rPh sb="0" eb="2">
      <t>アカダニ</t>
    </rPh>
    <phoneticPr fontId="4"/>
  </si>
  <si>
    <t>千刈1～3</t>
    <rPh sb="0" eb="1">
      <t>セン</t>
    </rPh>
    <rPh sb="1" eb="2">
      <t>カリ</t>
    </rPh>
    <phoneticPr fontId="2"/>
  </si>
  <si>
    <t>陣ヶ峰</t>
    <rPh sb="0" eb="3">
      <t>ジンガミネ</t>
    </rPh>
    <phoneticPr fontId="4"/>
  </si>
  <si>
    <t>都ヶ丘、学校町</t>
    <rPh sb="0" eb="3">
      <t>ミヤコガオカ</t>
    </rPh>
    <rPh sb="4" eb="7">
      <t>ガッコウチョウ</t>
    </rPh>
    <phoneticPr fontId="2"/>
  </si>
  <si>
    <t>寿町、番田</t>
    <rPh sb="0" eb="1">
      <t>コトブキ</t>
    </rPh>
    <rPh sb="1" eb="2">
      <t>チョウ</t>
    </rPh>
    <rPh sb="3" eb="5">
      <t>バンダ</t>
    </rPh>
    <phoneticPr fontId="2"/>
  </si>
  <si>
    <t>栄町、旭町</t>
  </si>
  <si>
    <t>大郷町1～2
高須町1～2</t>
    <rPh sb="0" eb="2">
      <t>ダイゴウ</t>
    </rPh>
    <rPh sb="2" eb="3">
      <t>マチ</t>
    </rPh>
    <rPh sb="7" eb="9">
      <t>タカス</t>
    </rPh>
    <rPh sb="9" eb="10">
      <t>マチ</t>
    </rPh>
    <phoneticPr fontId="2"/>
  </si>
  <si>
    <t>石川1～2</t>
    <rPh sb="0" eb="2">
      <t>イシカワ</t>
    </rPh>
    <phoneticPr fontId="2"/>
  </si>
  <si>
    <t>幸町1～2</t>
  </si>
  <si>
    <t>新栄町</t>
  </si>
  <si>
    <t>小橋1～2、中村</t>
    <rPh sb="0" eb="2">
      <t>コバシ</t>
    </rPh>
    <rPh sb="6" eb="8">
      <t>ナカムラ</t>
    </rPh>
    <phoneticPr fontId="2"/>
  </si>
  <si>
    <t>柳町1～2、芝野</t>
  </si>
  <si>
    <t>横江
大字下条一部</t>
    <rPh sb="0" eb="2">
      <t>ヨコエ</t>
    </rPh>
    <rPh sb="3" eb="5">
      <t>オオアザ</t>
    </rPh>
    <rPh sb="5" eb="7">
      <t>ゲジョウ</t>
    </rPh>
    <rPh sb="7" eb="9">
      <t>イチブ</t>
    </rPh>
    <phoneticPr fontId="2"/>
  </si>
  <si>
    <t>五千石、栄町、大武町
五千石荒町1～2</t>
    <rPh sb="0" eb="2">
      <t>ゴセン</t>
    </rPh>
    <rPh sb="2" eb="3">
      <t>イシ</t>
    </rPh>
    <rPh sb="4" eb="5">
      <t>サカエ</t>
    </rPh>
    <rPh sb="5" eb="6">
      <t>チョウ</t>
    </rPh>
    <rPh sb="7" eb="9">
      <t>オオタケ</t>
    </rPh>
    <rPh sb="9" eb="10">
      <t>マチ</t>
    </rPh>
    <rPh sb="11" eb="13">
      <t>ゴセン</t>
    </rPh>
    <rPh sb="13" eb="14">
      <t>イシ</t>
    </rPh>
    <rPh sb="14" eb="16">
      <t>アラマチ</t>
    </rPh>
    <phoneticPr fontId="2"/>
  </si>
  <si>
    <t>野中才、新町
桜町、地蔵堂本町</t>
    <rPh sb="0" eb="2">
      <t>ノナカ</t>
    </rPh>
    <rPh sb="2" eb="3">
      <t>サイ</t>
    </rPh>
    <rPh sb="4" eb="6">
      <t>シンマチ</t>
    </rPh>
    <rPh sb="7" eb="9">
      <t>サクラマチ</t>
    </rPh>
    <rPh sb="10" eb="13">
      <t>ジゾウドウ</t>
    </rPh>
    <rPh sb="13" eb="15">
      <t>ホンチョウ</t>
    </rPh>
    <phoneticPr fontId="2"/>
  </si>
  <si>
    <t>●分水エリア</t>
    <rPh sb="1" eb="3">
      <t>ブンスイ</t>
    </rPh>
    <phoneticPr fontId="2"/>
  </si>
  <si>
    <t>吉田エリア合計</t>
    <rPh sb="0" eb="2">
      <t>ヨシダ</t>
    </rPh>
    <rPh sb="5" eb="7">
      <t>ゴウケイ</t>
    </rPh>
    <phoneticPr fontId="3"/>
  </si>
  <si>
    <t>分水エリア合計</t>
    <rPh sb="0" eb="2">
      <t>ブンスイ</t>
    </rPh>
    <rPh sb="5" eb="7">
      <t>ゴウケイ</t>
    </rPh>
    <phoneticPr fontId="3"/>
  </si>
  <si>
    <t>●弥彦エリア</t>
    <rPh sb="1" eb="3">
      <t>ヤヒコ</t>
    </rPh>
    <phoneticPr fontId="2"/>
  </si>
  <si>
    <t>美山、峰見</t>
    <rPh sb="0" eb="2">
      <t>ミヤマ</t>
    </rPh>
    <rPh sb="3" eb="5">
      <t>ミネミ</t>
    </rPh>
    <phoneticPr fontId="1"/>
  </si>
  <si>
    <t>大戸、川崎</t>
    <rPh sb="0" eb="2">
      <t>オオト</t>
    </rPh>
    <rPh sb="3" eb="5">
      <t>カワサキ</t>
    </rPh>
    <phoneticPr fontId="1"/>
  </si>
  <si>
    <t>1-1</t>
    <phoneticPr fontId="2"/>
  </si>
  <si>
    <t>1-2</t>
    <phoneticPr fontId="2"/>
  </si>
  <si>
    <t>5-1</t>
    <phoneticPr fontId="2"/>
  </si>
  <si>
    <t>●加茂エリア</t>
    <rPh sb="1" eb="3">
      <t>カモ</t>
    </rPh>
    <phoneticPr fontId="2"/>
  </si>
  <si>
    <t>弥彦エリア合計</t>
    <rPh sb="0" eb="2">
      <t>ヤヒコ</t>
    </rPh>
    <rPh sb="5" eb="7">
      <t>ゴウケイ</t>
    </rPh>
    <phoneticPr fontId="3"/>
  </si>
  <si>
    <t>加茂エリア合計</t>
    <rPh sb="0" eb="2">
      <t>カモ</t>
    </rPh>
    <rPh sb="5" eb="7">
      <t>ゴウケイ</t>
    </rPh>
    <phoneticPr fontId="3"/>
  </si>
  <si>
    <t>小高（北）</t>
    <rPh sb="0" eb="2">
      <t>コタカ</t>
    </rPh>
    <rPh sb="3" eb="4">
      <t>キタ</t>
    </rPh>
    <phoneticPr fontId="1"/>
  </si>
  <si>
    <t>佐渡（北）</t>
    <rPh sb="0" eb="2">
      <t>サワタリ</t>
    </rPh>
    <rPh sb="3" eb="4">
      <t>キタ</t>
    </rPh>
    <phoneticPr fontId="1"/>
  </si>
  <si>
    <t>西中(一部)、五明</t>
    <rPh sb="0" eb="2">
      <t>ニシナカ</t>
    </rPh>
    <rPh sb="3" eb="5">
      <t>イチブ</t>
    </rPh>
    <rPh sb="7" eb="9">
      <t>ゴミョウ</t>
    </rPh>
    <phoneticPr fontId="1"/>
  </si>
  <si>
    <t>上保内(駅北)</t>
    <rPh sb="0" eb="3">
      <t>カミホナイ</t>
    </rPh>
    <rPh sb="4" eb="6">
      <t>エキホク</t>
    </rPh>
    <phoneticPr fontId="1"/>
  </si>
  <si>
    <t>上保内(駅南)</t>
    <rPh sb="0" eb="3">
      <t>カミホナイ</t>
    </rPh>
    <rPh sb="4" eb="6">
      <t>エキナン</t>
    </rPh>
    <phoneticPr fontId="1"/>
  </si>
  <si>
    <t>下須頃(小高側)</t>
    <rPh sb="0" eb="3">
      <t>シモスゴロ</t>
    </rPh>
    <rPh sb="4" eb="6">
      <t>コタカ</t>
    </rPh>
    <rPh sb="6" eb="7">
      <t>ガワ</t>
    </rPh>
    <phoneticPr fontId="1"/>
  </si>
  <si>
    <t>チラシ合同配布</t>
    <rPh sb="3" eb="5">
      <t>ゴウドウ</t>
    </rPh>
    <rPh sb="5" eb="7">
      <t>ハイフ</t>
    </rPh>
    <phoneticPr fontId="2"/>
  </si>
  <si>
    <t>条南町</t>
    <rPh sb="0" eb="2">
      <t>ジョウナン</t>
    </rPh>
    <rPh sb="2" eb="3">
      <t>マチ</t>
    </rPh>
    <phoneticPr fontId="2"/>
  </si>
  <si>
    <t>月岡1</t>
    <rPh sb="0" eb="2">
      <t>ツキオカ</t>
    </rPh>
    <phoneticPr fontId="2"/>
  </si>
  <si>
    <t>38-2</t>
  </si>
  <si>
    <t>月岡2</t>
    <rPh sb="0" eb="2">
      <t>ツキオカ</t>
    </rPh>
    <phoneticPr fontId="2"/>
  </si>
  <si>
    <t>秋葉町1～3</t>
    <rPh sb="0" eb="3">
      <t>アキハチョウ</t>
    </rPh>
    <phoneticPr fontId="2"/>
  </si>
  <si>
    <t>水道町1～2</t>
    <rPh sb="0" eb="3">
      <t>スイドウマチ</t>
    </rPh>
    <phoneticPr fontId="2"/>
  </si>
  <si>
    <t>水道町3</t>
    <rPh sb="0" eb="3">
      <t>スイドウチョウ</t>
    </rPh>
    <phoneticPr fontId="2"/>
  </si>
  <si>
    <t>佐渡</t>
    <rPh sb="0" eb="2">
      <t>サワタリ</t>
    </rPh>
    <phoneticPr fontId="4"/>
  </si>
  <si>
    <t>小高</t>
    <rPh sb="0" eb="2">
      <t>コタカ</t>
    </rPh>
    <phoneticPr fontId="2"/>
  </si>
  <si>
    <t>●吉田エリア</t>
    <rPh sb="1" eb="3">
      <t>ヨシダ</t>
    </rPh>
    <phoneticPr fontId="2"/>
  </si>
  <si>
    <t>39-3</t>
    <phoneticPr fontId="3"/>
  </si>
  <si>
    <t>40-1</t>
    <phoneticPr fontId="3"/>
  </si>
  <si>
    <t>41-1</t>
    <phoneticPr fontId="3"/>
  </si>
  <si>
    <t>41-2</t>
    <phoneticPr fontId="2"/>
  </si>
  <si>
    <t>14-3</t>
    <phoneticPr fontId="2"/>
  </si>
  <si>
    <t>14-4</t>
    <phoneticPr fontId="2"/>
  </si>
  <si>
    <t>1-3</t>
  </si>
  <si>
    <t>新町1～2</t>
    <rPh sb="0" eb="2">
      <t>シンマチ</t>
    </rPh>
    <phoneticPr fontId="2"/>
  </si>
  <si>
    <t>若宮町1～2</t>
    <rPh sb="0" eb="3">
      <t>ワカミヤチョウ</t>
    </rPh>
    <phoneticPr fontId="2"/>
  </si>
  <si>
    <t>秋房</t>
    <rPh sb="0" eb="2">
      <t>アキフサ</t>
    </rPh>
    <phoneticPr fontId="2"/>
  </si>
  <si>
    <t>神明町1～3
上条、皆川</t>
    <rPh sb="0" eb="2">
      <t>ジンミョウ</t>
    </rPh>
    <rPh sb="2" eb="3">
      <t>チョウ</t>
    </rPh>
    <phoneticPr fontId="2"/>
  </si>
  <si>
    <t>折り込むチラシの企業名/チラシ名</t>
    <phoneticPr fontId="3"/>
  </si>
  <si>
    <t>チラシの企業名/チラシ名</t>
    <phoneticPr fontId="3"/>
  </si>
  <si>
    <t>秋葉町4</t>
    <phoneticPr fontId="2"/>
  </si>
  <si>
    <t>折り込むチラシの企業名/チラシ名</t>
    <rPh sb="0" eb="1">
      <t>オ</t>
    </rPh>
    <rPh sb="2" eb="3">
      <t>コ</t>
    </rPh>
    <rPh sb="8" eb="10">
      <t>キギョウ</t>
    </rPh>
    <rPh sb="10" eb="11">
      <t>メイ</t>
    </rPh>
    <rPh sb="15" eb="16">
      <t>メイ</t>
    </rPh>
    <phoneticPr fontId="3"/>
  </si>
  <si>
    <t>ご発注時の注意</t>
    <rPh sb="1" eb="4">
      <t>ハッチュウジ</t>
    </rPh>
    <rPh sb="5" eb="7">
      <t>チュウイ</t>
    </rPh>
    <phoneticPr fontId="2"/>
  </si>
  <si>
    <t>枚数の調整は原則1～2エリアでお願いいたします。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</si>
  <si>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納品時の注意</t>
    <rPh sb="0" eb="3">
      <t>ノウヒンジ</t>
    </rPh>
    <rPh sb="4" eb="6">
      <t>チュウイ</t>
    </rPh>
    <phoneticPr fontId="2"/>
  </si>
  <si>
    <t>総枚数の2％か200枚、いずれか少ない枚数を予備としてお付けください。</t>
    <rPh sb="0" eb="1">
      <t>ソウ</t>
    </rPh>
    <rPh sb="1" eb="3">
      <t>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</si>
  <si>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2"/>
  </si>
  <si>
    <t>チラシのみの配布をお考えの方</t>
    <rPh sb="6" eb="8">
      <t>ハイフ</t>
    </rPh>
    <rPh sb="10" eb="11">
      <t>カンガ</t>
    </rPh>
    <rPh sb="13" eb="14">
      <t>カタ</t>
    </rPh>
    <phoneticPr fontId="2"/>
  </si>
  <si>
    <t>枚数の調整は原則1～2エリアでお願いいたします</t>
    <rPh sb="0" eb="2">
      <t>マイスウ</t>
    </rPh>
    <rPh sb="3" eb="5">
      <t>チョウセイ</t>
    </rPh>
    <rPh sb="6" eb="8">
      <t>ゲンソク</t>
    </rPh>
    <rPh sb="16" eb="17">
      <t>ネガ</t>
    </rPh>
    <phoneticPr fontId="2"/>
  </si>
  <si>
    <t>総枚数の2％か200枚、いずれか少ない枚数を予備としてお付けください</t>
    <rPh sb="0" eb="3">
      <t>ソウマイスウ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2"/>
  </si>
  <si>
    <t>※多くのエリアで調整される場合は、再提出や受注を拒否させていただく場合がございます</t>
    <rPh sb="1" eb="2">
      <t>オオ</t>
    </rPh>
    <rPh sb="8" eb="10">
      <t>チョウセイ</t>
    </rPh>
    <rPh sb="13" eb="15">
      <t>バアイ</t>
    </rPh>
    <rPh sb="17" eb="20">
      <t>サイテイシュツ</t>
    </rPh>
    <rPh sb="21" eb="23">
      <t>ジュチュウ</t>
    </rPh>
    <rPh sb="24" eb="26">
      <t>キョヒ</t>
    </rPh>
    <rPh sb="33" eb="35">
      <t>バアイ</t>
    </rPh>
    <phoneticPr fontId="2"/>
  </si>
  <si>
    <t>その他、詳細な免責・注意事項はこちら↓</t>
    <rPh sb="2" eb="3">
      <t>ホカ</t>
    </rPh>
    <rPh sb="4" eb="6">
      <t>ショウサイ</t>
    </rPh>
    <rPh sb="7" eb="9">
      <t>メンセキ</t>
    </rPh>
    <rPh sb="10" eb="14">
      <t>チュウイジコウ</t>
    </rPh>
    <phoneticPr fontId="2"/>
  </si>
  <si>
    <t>発注先</t>
    <rPh sb="0" eb="2">
      <t>ハッチュウ</t>
    </rPh>
    <rPh sb="2" eb="3">
      <t>サキ</t>
    </rPh>
    <phoneticPr fontId="2"/>
  </si>
  <si>
    <t>※1,000枚以下のご注文は
　 管理費2,000円を別途いただきます</t>
    <rPh sb="6" eb="7">
      <t>マイ</t>
    </rPh>
    <rPh sb="7" eb="9">
      <t>イカ</t>
    </rPh>
    <rPh sb="11" eb="13">
      <t>チュウモン</t>
    </rPh>
    <rPh sb="17" eb="20">
      <t>カンリヒ</t>
    </rPh>
    <rPh sb="25" eb="26">
      <t>エン</t>
    </rPh>
    <rPh sb="27" eb="29">
      <t>ベット</t>
    </rPh>
    <phoneticPr fontId="2"/>
  </si>
  <si>
    <t>　　　　　月号</t>
  </si>
  <si>
    <t>本町1～2</t>
    <rPh sb="0" eb="2">
      <t>ホンチョウ</t>
    </rPh>
    <phoneticPr fontId="2"/>
  </si>
  <si>
    <t>本町3～4</t>
    <rPh sb="0" eb="2">
      <t>ホンチョウ</t>
    </rPh>
    <phoneticPr fontId="2"/>
  </si>
  <si>
    <t>本町5～6</t>
    <rPh sb="0" eb="2">
      <t>ホンチョウ</t>
    </rPh>
    <phoneticPr fontId="2"/>
  </si>
  <si>
    <t>島田1,3</t>
    <rPh sb="0" eb="2">
      <t>シマダ</t>
    </rPh>
    <phoneticPr fontId="2"/>
  </si>
  <si>
    <t>西四日町1,3</t>
    <rPh sb="0" eb="1">
      <t>ニシ</t>
    </rPh>
    <rPh sb="1" eb="4">
      <t>ヨッカマチ</t>
    </rPh>
    <phoneticPr fontId="2"/>
  </si>
  <si>
    <t>西四日町2,4</t>
    <rPh sb="0" eb="1">
      <t>ニシ</t>
    </rPh>
    <rPh sb="1" eb="4">
      <t>ヨッカマチ</t>
    </rPh>
    <phoneticPr fontId="2"/>
  </si>
  <si>
    <t>南四日町1</t>
    <rPh sb="0" eb="1">
      <t>ミナミ</t>
    </rPh>
    <rPh sb="1" eb="4">
      <t>ヨッカマチ</t>
    </rPh>
    <phoneticPr fontId="2"/>
  </si>
  <si>
    <t>南四日町2</t>
    <rPh sb="0" eb="1">
      <t>ミナミ</t>
    </rPh>
    <rPh sb="1" eb="4">
      <t>ヨッカマチ</t>
    </rPh>
    <phoneticPr fontId="2"/>
  </si>
  <si>
    <t>17-2</t>
  </si>
  <si>
    <t>17-2</t>
    <phoneticPr fontId="2"/>
  </si>
  <si>
    <t>23-2</t>
  </si>
  <si>
    <t>直江町1</t>
    <rPh sb="0" eb="1">
      <t>ス</t>
    </rPh>
    <rPh sb="1" eb="2">
      <t>エ</t>
    </rPh>
    <rPh sb="2" eb="3">
      <t>マチ</t>
    </rPh>
    <phoneticPr fontId="2"/>
  </si>
  <si>
    <t>直江町2</t>
    <rPh sb="0" eb="1">
      <t>ス</t>
    </rPh>
    <rPh sb="1" eb="2">
      <t>エ</t>
    </rPh>
    <rPh sb="2" eb="3">
      <t>マチ</t>
    </rPh>
    <phoneticPr fontId="2"/>
  </si>
  <si>
    <t>30-2</t>
  </si>
  <si>
    <t>鶴田1～2</t>
    <rPh sb="0" eb="2">
      <t>ツルタ</t>
    </rPh>
    <phoneticPr fontId="2"/>
  </si>
  <si>
    <t>鶴田3～4</t>
    <rPh sb="0" eb="2">
      <t>ツルタ</t>
    </rPh>
    <phoneticPr fontId="2"/>
  </si>
  <si>
    <t>諏訪</t>
    <rPh sb="0" eb="2">
      <t>スワ</t>
    </rPh>
    <phoneticPr fontId="2"/>
  </si>
  <si>
    <t>弥生町、文京町
砂子塚、向陽</t>
    <rPh sb="0" eb="3">
      <t>ヤヨイチョウ</t>
    </rPh>
    <rPh sb="4" eb="7">
      <t>ブンキョウチョウ</t>
    </rPh>
    <rPh sb="8" eb="10">
      <t>スナコ</t>
    </rPh>
    <rPh sb="10" eb="11">
      <t>ヅカ</t>
    </rPh>
    <rPh sb="12" eb="14">
      <t>コウヨウ</t>
    </rPh>
    <phoneticPr fontId="2"/>
  </si>
  <si>
    <t>一ノ山、向山</t>
    <rPh sb="0" eb="1">
      <t>イチ</t>
    </rPh>
    <rPh sb="2" eb="3">
      <t>ヤマ</t>
    </rPh>
    <rPh sb="4" eb="6">
      <t>ムコウヤマ</t>
    </rPh>
    <phoneticPr fontId="2"/>
  </si>
  <si>
    <t>笈ヶ島、笹曲、新興野</t>
    <rPh sb="0" eb="1">
      <t>オイ</t>
    </rPh>
    <rPh sb="2" eb="3">
      <t>シマ</t>
    </rPh>
    <rPh sb="4" eb="6">
      <t>ササマガリ</t>
    </rPh>
    <rPh sb="7" eb="8">
      <t>シン</t>
    </rPh>
    <rPh sb="8" eb="10">
      <t>コウヤ</t>
    </rPh>
    <phoneticPr fontId="2"/>
  </si>
  <si>
    <t>塚野目1,3</t>
    <rPh sb="0" eb="3">
      <t>ツカノメ</t>
    </rPh>
    <phoneticPr fontId="2"/>
  </si>
  <si>
    <t>塚野目2,4</t>
    <rPh sb="0" eb="3">
      <t>ツカノメ</t>
    </rPh>
    <phoneticPr fontId="2"/>
  </si>
  <si>
    <t>南5,6</t>
    <rPh sb="0" eb="1">
      <t>ミナミ</t>
    </rPh>
    <phoneticPr fontId="2"/>
  </si>
  <si>
    <t>旭町1～5、学校町
東学校町1～3</t>
    <rPh sb="0" eb="1">
      <t>アサヒ</t>
    </rPh>
    <rPh sb="1" eb="2">
      <t>マチ</t>
    </rPh>
    <rPh sb="6" eb="9">
      <t>ガッコウチョウ</t>
    </rPh>
    <rPh sb="10" eb="11">
      <t>ヒガシ</t>
    </rPh>
    <rPh sb="11" eb="13">
      <t>ガッコウ</t>
    </rPh>
    <rPh sb="13" eb="14">
      <t>マチ</t>
    </rPh>
    <phoneticPr fontId="2"/>
  </si>
  <si>
    <t>　月　　日～　　月　　日配布</t>
  </si>
  <si>
    <t>下須頃（一部）、須頃</t>
    <rPh sb="0" eb="1">
      <t>シモ</t>
    </rPh>
    <rPh sb="1" eb="2">
      <t>ス</t>
    </rPh>
    <rPh sb="2" eb="3">
      <t>ゴロ</t>
    </rPh>
    <rPh sb="4" eb="6">
      <t>イチブ</t>
    </rPh>
    <rPh sb="8" eb="9">
      <t>ス</t>
    </rPh>
    <rPh sb="9" eb="10">
      <t>ゴロ</t>
    </rPh>
    <phoneticPr fontId="2"/>
  </si>
  <si>
    <t>北入蔵3、松ノ木町
下坂井</t>
    <rPh sb="0" eb="1">
      <t>キタ</t>
    </rPh>
    <rPh sb="1" eb="2">
      <t>ニュウ</t>
    </rPh>
    <rPh sb="2" eb="3">
      <t>クラ</t>
    </rPh>
    <rPh sb="5" eb="6">
      <t>マツ</t>
    </rPh>
    <rPh sb="7" eb="8">
      <t>キ</t>
    </rPh>
    <rPh sb="8" eb="9">
      <t>チョウ</t>
    </rPh>
    <rPh sb="10" eb="11">
      <t>シモ</t>
    </rPh>
    <rPh sb="11" eb="13">
      <t>サカイ</t>
    </rPh>
    <phoneticPr fontId="2"/>
  </si>
  <si>
    <t>井土巻4～5</t>
    <rPh sb="0" eb="3">
      <t>イドマキ</t>
    </rPh>
    <phoneticPr fontId="2"/>
  </si>
  <si>
    <t>井土巻2～3</t>
    <rPh sb="0" eb="3">
      <t>イドマキ</t>
    </rPh>
    <phoneticPr fontId="2"/>
  </si>
  <si>
    <t>殿島1</t>
    <phoneticPr fontId="2"/>
  </si>
  <si>
    <t>殿島2</t>
    <phoneticPr fontId="2"/>
  </si>
  <si>
    <t>2-1-2</t>
    <phoneticPr fontId="2"/>
  </si>
  <si>
    <t>3-1</t>
    <phoneticPr fontId="2"/>
  </si>
  <si>
    <t>3-2</t>
    <phoneticPr fontId="2"/>
  </si>
  <si>
    <t>1-1-2</t>
    <phoneticPr fontId="2"/>
  </si>
  <si>
    <t>南1</t>
    <rPh sb="0" eb="1">
      <t>ミナミ</t>
    </rPh>
    <phoneticPr fontId="2"/>
  </si>
  <si>
    <t>南2～4</t>
    <rPh sb="0" eb="1">
      <t>ミナミ</t>
    </rPh>
    <phoneticPr fontId="2"/>
  </si>
  <si>
    <t>東三条1～2</t>
    <rPh sb="0" eb="1">
      <t>ヒガシ</t>
    </rPh>
    <rPh sb="1" eb="3">
      <t>サンジョウ</t>
    </rPh>
    <phoneticPr fontId="2"/>
  </si>
  <si>
    <t>ご発注の注意事項を
必ずご確認ください</t>
    <rPh sb="1" eb="3">
      <t>ハッチュウ</t>
    </rPh>
    <rPh sb="4" eb="8">
      <t>チュウイジコウ</t>
    </rPh>
    <rPh sb="10" eb="11">
      <t>カナラ</t>
    </rPh>
    <rPh sb="13" eb="15">
      <t>カクニン</t>
    </rPh>
    <phoneticPr fontId="2"/>
  </si>
  <si>
    <t>一ノ山、向山</t>
    <rPh sb="0" eb="1">
      <t>イチ</t>
    </rPh>
    <rPh sb="2" eb="3">
      <t>ヤマ</t>
    </rPh>
    <rPh sb="4" eb="6">
      <t>ムカイヤマ</t>
    </rPh>
    <phoneticPr fontId="2"/>
  </si>
  <si>
    <t>笈ケ島、笹曲、新興野</t>
    <rPh sb="0" eb="3">
      <t>オイガシマ</t>
    </rPh>
    <rPh sb="4" eb="5">
      <t>ササ</t>
    </rPh>
    <rPh sb="5" eb="6">
      <t>マ</t>
    </rPh>
    <rPh sb="7" eb="8">
      <t>シン</t>
    </rPh>
    <rPh sb="8" eb="10">
      <t>コウヤ</t>
    </rPh>
    <phoneticPr fontId="2"/>
  </si>
  <si>
    <t>2-1</t>
    <phoneticPr fontId="2"/>
  </si>
  <si>
    <t>1-1-2</t>
    <phoneticPr fontId="2"/>
  </si>
  <si>
    <t>23-1</t>
    <phoneticPr fontId="2"/>
  </si>
  <si>
    <t>23-2</t>
    <phoneticPr fontId="2"/>
  </si>
  <si>
    <t>2-1</t>
    <phoneticPr fontId="2"/>
  </si>
  <si>
    <t>2-2</t>
    <phoneticPr fontId="2"/>
  </si>
  <si>
    <t>B3まで8.0円（税抜）</t>
    <rPh sb="7" eb="8">
      <t>エン</t>
    </rPh>
    <rPh sb="9" eb="10">
      <t>ゼイ</t>
    </rPh>
    <rPh sb="10" eb="11">
      <t>ヌ</t>
    </rPh>
    <phoneticPr fontId="2"/>
  </si>
  <si>
    <t>※A4以内に折加工お願いします</t>
    <rPh sb="6" eb="7">
      <t>オリ</t>
    </rPh>
    <rPh sb="7" eb="9">
      <t>カコウ</t>
    </rPh>
    <rPh sb="10" eb="11">
      <t>ネガ</t>
    </rPh>
    <phoneticPr fontId="2"/>
  </si>
  <si>
    <t>※A4以内に折加工お願いします</t>
    <rPh sb="10" eb="11">
      <t>ネガ</t>
    </rPh>
    <phoneticPr fontId="2"/>
  </si>
  <si>
    <t>まるごと生活情報と同時に配布をお考えの方</t>
    <rPh sb="4" eb="8">
      <t>セイカツジョウホウ</t>
    </rPh>
    <rPh sb="9" eb="11">
      <t>ドウジ</t>
    </rPh>
    <rPh sb="12" eb="14">
      <t>ハイフ</t>
    </rPh>
    <rPh sb="16" eb="17">
      <t>カンガ</t>
    </rPh>
    <rPh sb="19" eb="20">
      <t>カタ</t>
    </rPh>
    <phoneticPr fontId="2"/>
  </si>
  <si>
    <t>多くのエリアで調整される場合は、受注を拒否させていただく場合がございます。</t>
    <rPh sb="0" eb="1">
      <t>オオ</t>
    </rPh>
    <rPh sb="7" eb="9">
      <t>チョウセイ</t>
    </rPh>
    <rPh sb="12" eb="14">
      <t>バアイ</t>
    </rPh>
    <rPh sb="16" eb="18">
      <t>ジュチュウ</t>
    </rPh>
    <rPh sb="19" eb="21">
      <t>キョヒ</t>
    </rPh>
    <rPh sb="28" eb="30">
      <t>バアイ</t>
    </rPh>
    <phoneticPr fontId="2"/>
  </si>
  <si>
    <t>どうしても調整を行いたい場合は、前もって担当者へご連絡ください。</t>
    <rPh sb="5" eb="7">
      <t>チョウセイ</t>
    </rPh>
    <rPh sb="8" eb="9">
      <t>オコナ</t>
    </rPh>
    <rPh sb="12" eb="14">
      <t>バアイ</t>
    </rPh>
    <rPh sb="16" eb="17">
      <t>マエ</t>
    </rPh>
    <rPh sb="20" eb="23">
      <t>タントウシャ</t>
    </rPh>
    <rPh sb="25" eb="27">
      <t>レンラク</t>
    </rPh>
    <phoneticPr fontId="2"/>
  </si>
  <si>
    <t>弊社では機械を使った丁合を導入しております。</t>
    <rPh sb="0" eb="2">
      <t>ヘイシャ</t>
    </rPh>
    <rPh sb="4" eb="6">
      <t>キカイ</t>
    </rPh>
    <rPh sb="7" eb="8">
      <t>ツカ</t>
    </rPh>
    <rPh sb="10" eb="12">
      <t>チョウアイ</t>
    </rPh>
    <rPh sb="13" eb="15">
      <t>ドウニュウ</t>
    </rPh>
    <phoneticPr fontId="2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</si>
  <si>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2"/>
  </si>
  <si>
    <t>必ず予備をお付けください。</t>
    <rPh sb="0" eb="1">
      <t>カナラ</t>
    </rPh>
    <rPh sb="2" eb="4">
      <t>ヨビ</t>
    </rPh>
    <rPh sb="6" eb="7">
      <t>ツ</t>
    </rPh>
    <phoneticPr fontId="2"/>
  </si>
  <si>
    <t>その他、配布物発注に際しての詳細な免責・注意事項については</t>
    <rPh sb="2" eb="3">
      <t>ホカ</t>
    </rPh>
    <rPh sb="4" eb="6">
      <t>ハイフ</t>
    </rPh>
    <rPh sb="6" eb="7">
      <t>ブツ</t>
    </rPh>
    <rPh sb="7" eb="9">
      <t>ハッチュウ</t>
    </rPh>
    <rPh sb="10" eb="11">
      <t>サイ</t>
    </rPh>
    <rPh sb="14" eb="16">
      <t>ショウサイ</t>
    </rPh>
    <rPh sb="17" eb="19">
      <t>メンセキ</t>
    </rPh>
    <rPh sb="20" eb="22">
      <t>チュウイ</t>
    </rPh>
    <rPh sb="22" eb="24">
      <t>ジコウ</t>
    </rPh>
    <phoneticPr fontId="2"/>
  </si>
  <si>
    <t>こちらをご確認ください➡</t>
    <rPh sb="5" eb="7">
      <t>カクニン</t>
    </rPh>
    <phoneticPr fontId="2"/>
  </si>
  <si>
    <t>南5～6</t>
    <rPh sb="0" eb="1">
      <t>ミナミ</t>
    </rPh>
    <phoneticPr fontId="2"/>
  </si>
  <si>
    <t>新生町1～2</t>
    <rPh sb="0" eb="2">
      <t>シンセイ</t>
    </rPh>
    <rPh sb="2" eb="3">
      <t>マチ</t>
    </rPh>
    <phoneticPr fontId="2"/>
  </si>
  <si>
    <t>燕19-2</t>
    <rPh sb="0" eb="1">
      <t>ツバメ</t>
    </rPh>
    <phoneticPr fontId="2"/>
  </si>
  <si>
    <t>花園町、中川(一部)</t>
    <phoneticPr fontId="2"/>
  </si>
  <si>
    <t>日之出町</t>
    <rPh sb="0" eb="3">
      <t>ヒノデ</t>
    </rPh>
    <rPh sb="3" eb="4">
      <t>チョウ</t>
    </rPh>
    <phoneticPr fontId="2"/>
  </si>
  <si>
    <t>春日町、曙町</t>
    <rPh sb="0" eb="3">
      <t>カスガチョウ</t>
    </rPh>
    <rPh sb="4" eb="6">
      <t>アケボノチョウ</t>
    </rPh>
    <phoneticPr fontId="2"/>
  </si>
  <si>
    <t>吉7-2</t>
    <rPh sb="0" eb="1">
      <t>ヨシ</t>
    </rPh>
    <phoneticPr fontId="2"/>
  </si>
  <si>
    <t>花園町、中川(一部)</t>
    <rPh sb="0" eb="3">
      <t>ハナゾノチョウ</t>
    </rPh>
    <rPh sb="4" eb="6">
      <t>ナカガワ</t>
    </rPh>
    <rPh sb="7" eb="9">
      <t>イチブ</t>
    </rPh>
    <phoneticPr fontId="2"/>
  </si>
  <si>
    <t>条南町、由利</t>
    <rPh sb="0" eb="2">
      <t>ジョウナン</t>
    </rPh>
    <rPh sb="2" eb="3">
      <t>マチ</t>
    </rPh>
    <rPh sb="4" eb="6">
      <t>ユリ</t>
    </rPh>
    <phoneticPr fontId="2"/>
  </si>
  <si>
    <t>東大崎1～2（一部）</t>
    <rPh sb="0" eb="1">
      <t>ヒガシ</t>
    </rPh>
    <rPh sb="1" eb="3">
      <t>オオサキ</t>
    </rPh>
    <rPh sb="7" eb="9">
      <t>イチブ</t>
    </rPh>
    <phoneticPr fontId="2"/>
  </si>
  <si>
    <t>中央通5の1～2
中央通3～4</t>
    <rPh sb="0" eb="3">
      <t>チュウオウドオリ</t>
    </rPh>
    <rPh sb="9" eb="12">
      <t>チュウオウドオリ</t>
    </rPh>
    <phoneticPr fontId="2"/>
  </si>
  <si>
    <t>R8年4月号～R8年6月号まで有効</t>
    <rPh sb="2" eb="3">
      <t>ネン</t>
    </rPh>
    <rPh sb="4" eb="5">
      <t>ガツ</t>
    </rPh>
    <rPh sb="5" eb="6">
      <t>ゴウ</t>
    </rPh>
    <rPh sb="9" eb="10">
      <t>ネン</t>
    </rPh>
    <rPh sb="11" eb="12">
      <t>ガツ</t>
    </rPh>
    <rPh sb="12" eb="13">
      <t>ゴウ</t>
    </rPh>
    <rPh sb="15" eb="17">
      <t>ユウコウ</t>
    </rPh>
    <phoneticPr fontId="3"/>
  </si>
  <si>
    <t>R8年3月9日～R8年4月12日まで有効</t>
    <rPh sb="2" eb="3">
      <t>ネン</t>
    </rPh>
    <rPh sb="4" eb="5">
      <t>ガツ</t>
    </rPh>
    <rPh sb="6" eb="7">
      <t>ニチ</t>
    </rPh>
    <rPh sb="10" eb="11">
      <t>ネン</t>
    </rPh>
    <rPh sb="12" eb="13">
      <t>ガツ</t>
    </rPh>
    <rPh sb="15" eb="16">
      <t>ニチ</t>
    </rPh>
    <rPh sb="18" eb="20">
      <t>ユウコウ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</si>
</sst>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東&quot;@"/>
    <numFmt numFmtId="177" formatCode="#"/>
    <numFmt numFmtId="178" formatCode="&quot;三&quot;@"/>
    <numFmt numFmtId="179" formatCode="&quot;燕&quot;@"/>
    <numFmt numFmtId="180" formatCode="&quot;吉&quot;@"/>
    <numFmt numFmtId="181" formatCode="&quot;加&quot;@"/>
    <numFmt numFmtId="182" formatCode="&quot;分&quot;@"/>
    <numFmt numFmtId="183" formatCode="&quot;弥&quot;@"/>
    <numFmt numFmtId="184" formatCode=";;"/>
    <numFmt numFmtId="185" formatCode="#.0;\-#.0;;@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26"/>
      <color rgb="FF00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D7E8"/>
        <bgColor indexed="64"/>
      </patternFill>
    </fill>
    <fill>
      <patternFill patternType="solid">
        <fgColor theme="5" tint="0.79998168889431442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 style="medium">
        <color auto="1"/>
      </left>
      <right/>
      <top style="thick">
        <color indexed="64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>
      <alignment vertical="center"/>
    </xf>
  </cellStyleXfs>
  <cellXfs count="299">
    <xf numFmtId="0" fontId="0" fillId="0" borderId="0" xfId="0">
      <alignment vertical="center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6" fillId="2" borderId="65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38" fontId="14" fillId="2" borderId="0" xfId="1" applyFont="1" applyFill="1" applyBorder="1" applyAlignment="1" applyProtection="1">
      <alignment vertical="center"/>
    </xf>
    <xf numFmtId="0" fontId="6" fillId="2" borderId="68" xfId="0" applyFont="1" applyFill="1" applyBorder="1" applyAlignment="1" applyProtection="1">
      <alignment horizontal="center" vertical="center"/>
      <protection locked="0"/>
    </xf>
    <xf numFmtId="0" fontId="6" fillId="2" borderId="91" xfId="0" applyFont="1" applyFill="1" applyBorder="1" applyAlignment="1" applyProtection="1">
      <alignment horizontal="center" vertical="center"/>
      <protection locked="0"/>
    </xf>
    <xf numFmtId="38" fontId="21" fillId="2" borderId="0" xfId="1" applyFont="1" applyFill="1" applyBorder="1" applyAlignment="1" applyProtection="1">
      <alignment vertical="top" wrapTex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2">
      <alignment vertical="center"/>
    </xf>
    <xf numFmtId="184" fontId="5" fillId="0" borderId="0" xfId="0" applyNumberFormat="1" applyFont="1" applyProtection="1">
      <alignment vertical="center"/>
      <protection locked="0"/>
    </xf>
    <xf numFmtId="0" fontId="4" fillId="2" borderId="24" xfId="0" applyFont="1" applyFill="1" applyBorder="1" applyAlignment="1" applyProtection="1">
      <alignment horizontal="center" vertical="center" shrinkToFit="1"/>
      <protection locked="0"/>
    </xf>
    <xf numFmtId="0" fontId="4" fillId="2" borderId="50" xfId="0" applyFont="1" applyFill="1" applyBorder="1" applyAlignment="1" applyProtection="1">
      <alignment horizontal="center" vertical="center" shrinkToFit="1"/>
      <protection locked="0"/>
    </xf>
    <xf numFmtId="0" fontId="4" fillId="2" borderId="56" xfId="0" applyFont="1" applyFill="1" applyBorder="1" applyAlignment="1" applyProtection="1">
      <alignment horizontal="center" vertical="center" shrinkToFit="1"/>
      <protection locked="0"/>
    </xf>
    <xf numFmtId="49" fontId="4" fillId="2" borderId="57" xfId="0" applyNumberFormat="1" applyFont="1" applyFill="1" applyBorder="1" applyAlignment="1" applyProtection="1">
      <alignment horizontal="center" vertical="center" shrinkToFit="1"/>
      <protection locked="0"/>
    </xf>
    <xf numFmtId="0" fontId="11" fillId="3" borderId="97" xfId="0" applyFont="1" applyFill="1" applyBorder="1" applyAlignment="1" applyProtection="1">
      <alignment horizontal="center" vertical="center"/>
      <protection locked="0"/>
    </xf>
    <xf numFmtId="0" fontId="11" fillId="3" borderId="43" xfId="0" applyFont="1" applyFill="1" applyBorder="1" applyProtection="1">
      <alignment vertical="center"/>
      <protection locked="0"/>
    </xf>
    <xf numFmtId="0" fontId="11" fillId="3" borderId="48" xfId="0" applyFont="1" applyFill="1" applyBorder="1" applyProtection="1">
      <alignment vertical="center"/>
      <protection locked="0"/>
    </xf>
    <xf numFmtId="0" fontId="11" fillId="0" borderId="76" xfId="0" applyFont="1" applyBorder="1" applyAlignment="1" applyProtection="1">
      <alignment horizontal="center" vertical="center" shrinkToFit="1"/>
      <protection locked="0"/>
    </xf>
    <xf numFmtId="0" fontId="11" fillId="0" borderId="83" xfId="0" applyFont="1" applyBorder="1" applyAlignment="1" applyProtection="1">
      <alignment horizontal="center" vertical="center" shrinkToFit="1"/>
      <protection locked="0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9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0" fontId="6" fillId="2" borderId="30" xfId="0" applyFont="1" applyFill="1" applyBorder="1" applyAlignment="1" applyProtection="1">
      <alignment horizontal="center" vertical="center"/>
      <protection locked="0"/>
    </xf>
    <xf numFmtId="0" fontId="6" fillId="2" borderId="8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9" fillId="2" borderId="0" xfId="0" applyFont="1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52" xfId="0" applyFont="1" applyFill="1" applyBorder="1">
      <alignment vertical="center"/>
    </xf>
    <xf numFmtId="0" fontId="11" fillId="2" borderId="52" xfId="0" applyFont="1" applyFill="1" applyBorder="1" applyAlignment="1">
      <alignment horizontal="center" vertical="center"/>
    </xf>
    <xf numFmtId="0" fontId="11" fillId="2" borderId="93" xfId="0" applyFont="1" applyFill="1" applyBorder="1">
      <alignment vertical="center"/>
    </xf>
    <xf numFmtId="0" fontId="11" fillId="3" borderId="97" xfId="0" applyFont="1" applyFill="1" applyBorder="1" applyAlignment="1">
      <alignment horizontal="center" vertical="center"/>
    </xf>
    <xf numFmtId="0" fontId="11" fillId="3" borderId="43" xfId="0" applyFont="1" applyFill="1" applyBorder="1">
      <alignment vertical="center"/>
    </xf>
    <xf numFmtId="0" fontId="11" fillId="3" borderId="48" xfId="0" applyFont="1" applyFill="1" applyBorder="1">
      <alignment vertical="center"/>
    </xf>
    <xf numFmtId="0" fontId="4" fillId="3" borderId="94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11" fillId="3" borderId="75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14" fillId="2" borderId="60" xfId="0" applyFont="1" applyFill="1" applyBorder="1" applyAlignment="1">
      <alignment horizontal="left" vertical="center"/>
    </xf>
    <xf numFmtId="0" fontId="20" fillId="2" borderId="60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27" fillId="3" borderId="55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 wrapText="1" indent="1"/>
    </xf>
    <xf numFmtId="0" fontId="4" fillId="5" borderId="9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8" fontId="4" fillId="4" borderId="16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horizontal="center" vertical="center"/>
    </xf>
    <xf numFmtId="178" fontId="4" fillId="4" borderId="17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179" fontId="4" fillId="7" borderId="87" xfId="0" applyNumberFormat="1" applyFont="1" applyFill="1" applyBorder="1" applyAlignment="1">
      <alignment horizontal="center" vertical="center"/>
    </xf>
    <xf numFmtId="0" fontId="15" fillId="2" borderId="69" xfId="0" applyFont="1" applyFill="1" applyBorder="1" applyAlignment="1">
      <alignment horizontal="left" vertical="center" wrapText="1"/>
    </xf>
    <xf numFmtId="179" fontId="4" fillId="7" borderId="1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179" fontId="4" fillId="7" borderId="8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178" fontId="4" fillId="4" borderId="25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vertical="center" wrapText="1"/>
    </xf>
    <xf numFmtId="178" fontId="4" fillId="4" borderId="11" xfId="0" applyNumberFormat="1" applyFont="1" applyFill="1" applyBorder="1" applyAlignment="1">
      <alignment horizontal="center" vertical="center"/>
    </xf>
    <xf numFmtId="178" fontId="4" fillId="4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78" fontId="4" fillId="4" borderId="66" xfId="0" applyNumberFormat="1" applyFont="1" applyFill="1" applyBorder="1" applyAlignment="1">
      <alignment horizontal="center" vertical="center"/>
    </xf>
    <xf numFmtId="0" fontId="15" fillId="2" borderId="63" xfId="0" applyFont="1" applyFill="1" applyBorder="1" applyAlignment="1">
      <alignment horizontal="left" vertical="center" wrapText="1"/>
    </xf>
    <xf numFmtId="0" fontId="6" fillId="2" borderId="63" xfId="0" applyFont="1" applyFill="1" applyBorder="1" applyAlignment="1">
      <alignment horizontal="center" vertical="center"/>
    </xf>
    <xf numFmtId="38" fontId="21" fillId="2" borderId="23" xfId="0" applyNumberFormat="1" applyFont="1" applyFill="1" applyBorder="1" applyAlignment="1">
      <alignment horizontal="center" vertical="center"/>
    </xf>
    <xf numFmtId="38" fontId="21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38" fontId="6" fillId="2" borderId="6" xfId="1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179" fontId="4" fillId="7" borderId="66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8" fontId="4" fillId="4" borderId="29" xfId="0" applyNumberFormat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center" vertical="center"/>
    </xf>
    <xf numFmtId="0" fontId="8" fillId="2" borderId="0" xfId="0" applyFont="1" applyFill="1" applyAlignment="1"/>
    <xf numFmtId="0" fontId="12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52" xfId="0" applyFont="1" applyFill="1" applyBorder="1">
      <alignment vertical="center"/>
    </xf>
    <xf numFmtId="0" fontId="10" fillId="2" borderId="52" xfId="0" applyFont="1" applyFill="1" applyBorder="1">
      <alignment vertical="center"/>
    </xf>
    <xf numFmtId="0" fontId="9" fillId="2" borderId="52" xfId="0" applyFont="1" applyFill="1" applyBorder="1" applyAlignment="1">
      <alignment vertical="top"/>
    </xf>
    <xf numFmtId="0" fontId="8" fillId="2" borderId="0" xfId="0" applyFont="1" applyFill="1" applyAlignment="1">
      <alignment vertical="center" shrinkToFit="1"/>
    </xf>
    <xf numFmtId="0" fontId="4" fillId="3" borderId="46" xfId="0" applyFont="1" applyFill="1" applyBorder="1" applyAlignment="1">
      <alignment horizontal="center" vertical="center"/>
    </xf>
    <xf numFmtId="177" fontId="4" fillId="2" borderId="24" xfId="0" applyNumberFormat="1" applyFont="1" applyFill="1" applyBorder="1" applyAlignment="1">
      <alignment horizontal="center" vertical="center" shrinkToFit="1"/>
    </xf>
    <xf numFmtId="177" fontId="4" fillId="2" borderId="50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/>
    </xf>
    <xf numFmtId="177" fontId="4" fillId="2" borderId="79" xfId="0" applyNumberFormat="1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 shrinkToFit="1"/>
    </xf>
    <xf numFmtId="177" fontId="4" fillId="2" borderId="80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/>
    </xf>
    <xf numFmtId="0" fontId="4" fillId="3" borderId="81" xfId="0" applyFont="1" applyFill="1" applyBorder="1" applyAlignment="1">
      <alignment horizontal="center" vertical="center"/>
    </xf>
    <xf numFmtId="0" fontId="27" fillId="3" borderId="78" xfId="0" applyFont="1" applyFill="1" applyBorder="1" applyAlignment="1">
      <alignment horizontal="center" vertical="center" shrinkToFit="1"/>
    </xf>
    <xf numFmtId="177" fontId="4" fillId="2" borderId="84" xfId="0" applyNumberFormat="1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left" vertical="center"/>
    </xf>
    <xf numFmtId="0" fontId="4" fillId="5" borderId="15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180" fontId="4" fillId="8" borderId="16" xfId="0" applyNumberFormat="1" applyFont="1" applyFill="1" applyBorder="1" applyAlignment="1">
      <alignment horizontal="center" vertical="center"/>
    </xf>
    <xf numFmtId="182" fontId="4" fillId="9" borderId="17" xfId="0" applyNumberFormat="1" applyFont="1" applyFill="1" applyBorder="1" applyAlignment="1">
      <alignment horizontal="center" vertical="center"/>
    </xf>
    <xf numFmtId="181" fontId="4" fillId="6" borderId="87" xfId="0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left" vertical="center" wrapText="1"/>
    </xf>
    <xf numFmtId="180" fontId="4" fillId="8" borderId="17" xfId="0" applyNumberFormat="1" applyFont="1" applyFill="1" applyBorder="1" applyAlignment="1">
      <alignment horizontal="center" vertical="center"/>
    </xf>
    <xf numFmtId="181" fontId="4" fillId="6" borderId="16" xfId="0" applyNumberFormat="1" applyFont="1" applyFill="1" applyBorder="1" applyAlignment="1">
      <alignment horizontal="center" vertical="center"/>
    </xf>
    <xf numFmtId="0" fontId="16" fillId="2" borderId="6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16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center" vertical="center"/>
    </xf>
    <xf numFmtId="181" fontId="4" fillId="6" borderId="17" xfId="0" applyNumberFormat="1" applyFont="1" applyFill="1" applyBorder="1" applyAlignment="1">
      <alignment horizontal="center" vertical="center"/>
    </xf>
    <xf numFmtId="182" fontId="4" fillId="9" borderId="64" xfId="0" applyNumberFormat="1" applyFont="1" applyFill="1" applyBorder="1" applyAlignment="1">
      <alignment horizontal="center" vertical="center"/>
    </xf>
    <xf numFmtId="38" fontId="21" fillId="2" borderId="61" xfId="0" applyNumberFormat="1" applyFont="1" applyFill="1" applyBorder="1" applyAlignment="1">
      <alignment horizontal="center" vertical="center"/>
    </xf>
    <xf numFmtId="38" fontId="21" fillId="2" borderId="86" xfId="0" applyNumberFormat="1" applyFont="1" applyFill="1" applyBorder="1" applyAlignment="1">
      <alignment horizontal="center" vertical="center"/>
    </xf>
    <xf numFmtId="180" fontId="4" fillId="8" borderId="64" xfId="0" applyNumberFormat="1" applyFont="1" applyFill="1" applyBorder="1" applyAlignment="1">
      <alignment horizontal="center" vertical="center"/>
    </xf>
    <xf numFmtId="38" fontId="21" fillId="2" borderId="62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top" shrinkToFit="1"/>
    </xf>
    <xf numFmtId="183" fontId="4" fillId="8" borderId="16" xfId="0" applyNumberFormat="1" applyFont="1" applyFill="1" applyBorder="1" applyAlignment="1">
      <alignment horizontal="center" vertical="center"/>
    </xf>
    <xf numFmtId="181" fontId="4" fillId="6" borderId="64" xfId="0" applyNumberFormat="1" applyFont="1" applyFill="1" applyBorder="1" applyAlignment="1">
      <alignment horizontal="center" vertical="center"/>
    </xf>
    <xf numFmtId="183" fontId="4" fillId="8" borderId="64" xfId="0" applyNumberFormat="1" applyFont="1" applyFill="1" applyBorder="1" applyAlignment="1">
      <alignment horizontal="center" vertical="center"/>
    </xf>
    <xf numFmtId="38" fontId="21" fillId="2" borderId="67" xfId="0" applyNumberFormat="1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35" fillId="2" borderId="0" xfId="0" applyFont="1" applyFill="1" applyAlignment="1">
      <alignment horizontal="left" vertical="center" indent="4"/>
    </xf>
    <xf numFmtId="0" fontId="35" fillId="2" borderId="0" xfId="0" applyFont="1" applyFill="1" applyAlignment="1">
      <alignment horizontal="left" indent="4"/>
    </xf>
    <xf numFmtId="0" fontId="5" fillId="2" borderId="0" xfId="0" applyFont="1" applyFill="1" applyAlignment="1">
      <alignment horizontal="left" vertical="center" indent="4"/>
    </xf>
    <xf numFmtId="0" fontId="16" fillId="2" borderId="0" xfId="0" applyFont="1" applyFill="1" applyAlignment="1">
      <alignment horizontal="left" vertical="top" indent="4"/>
    </xf>
    <xf numFmtId="0" fontId="1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 wrapText="1"/>
    </xf>
    <xf numFmtId="0" fontId="5" fillId="5" borderId="26" xfId="0" applyFont="1" applyFill="1" applyBorder="1" applyAlignment="1">
      <alignment horizontal="center" vertical="center"/>
    </xf>
    <xf numFmtId="0" fontId="5" fillId="5" borderId="71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23" fillId="2" borderId="0" xfId="0" applyFont="1" applyFill="1">
      <alignment vertical="center"/>
    </xf>
    <xf numFmtId="0" fontId="5" fillId="2" borderId="0" xfId="0" applyFont="1" applyFill="1" applyAlignment="1">
      <alignment horizontal="left" vertical="center" indent="1"/>
    </xf>
    <xf numFmtId="0" fontId="16" fillId="0" borderId="0" xfId="0" applyFont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6" fillId="2" borderId="0" xfId="0" applyFont="1" applyFill="1" applyAlignment="1">
      <alignment wrapText="1"/>
    </xf>
    <xf numFmtId="0" fontId="6" fillId="0" borderId="0" xfId="0" applyFo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top"/>
    </xf>
    <xf numFmtId="0" fontId="5" fillId="2" borderId="3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6" fillId="2" borderId="0" xfId="0" applyFont="1" applyFill="1" applyAlignment="1">
      <alignment vertical="top" wrapText="1"/>
    </xf>
    <xf numFmtId="0" fontId="15" fillId="0" borderId="0" xfId="0" applyFont="1" applyAlignment="1">
      <alignment vertical="center" wrapText="1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9" fillId="2" borderId="52" xfId="0" applyFont="1" applyFill="1" applyBorder="1" applyAlignment="1">
      <alignment horizontal="left" vertical="top"/>
    </xf>
    <xf numFmtId="0" fontId="14" fillId="2" borderId="1" xfId="0" applyFont="1" applyFill="1" applyBorder="1" applyAlignment="1">
      <alignment horizontal="center" vertical="center"/>
    </xf>
    <xf numFmtId="38" fontId="21" fillId="2" borderId="70" xfId="0" applyNumberFormat="1" applyFont="1" applyFill="1" applyBorder="1" applyAlignment="1">
      <alignment horizontal="center" vertical="center"/>
    </xf>
    <xf numFmtId="179" fontId="4" fillId="7" borderId="89" xfId="0" applyNumberFormat="1" applyFont="1" applyFill="1" applyBorder="1" applyAlignment="1">
      <alignment horizontal="center" vertical="center"/>
    </xf>
    <xf numFmtId="0" fontId="15" fillId="2" borderId="90" xfId="0" applyFont="1" applyFill="1" applyBorder="1" applyAlignment="1">
      <alignment horizontal="left" vertical="center" wrapText="1"/>
    </xf>
    <xf numFmtId="0" fontId="6" fillId="2" borderId="9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182" fontId="4" fillId="2" borderId="101" xfId="0" applyNumberFormat="1" applyFont="1" applyFill="1" applyBorder="1" applyAlignment="1">
      <alignment horizontal="center" vertical="center"/>
    </xf>
    <xf numFmtId="0" fontId="15" fillId="2" borderId="100" xfId="0" applyFont="1" applyFill="1" applyBorder="1" applyAlignment="1">
      <alignment horizontal="left" vertical="center" wrapText="1"/>
    </xf>
    <xf numFmtId="0" fontId="6" fillId="2" borderId="100" xfId="0" applyFont="1" applyFill="1" applyBorder="1" applyAlignment="1">
      <alignment horizontal="center" vertical="center"/>
    </xf>
    <xf numFmtId="0" fontId="35" fillId="2" borderId="0" xfId="0" applyFont="1" applyFill="1">
      <alignment vertical="center"/>
    </xf>
    <xf numFmtId="0" fontId="11" fillId="2" borderId="0" xfId="0" applyFont="1" applyFill="1" applyAlignment="1">
      <alignment vertical="top"/>
    </xf>
    <xf numFmtId="183" fontId="4" fillId="8" borderId="92" xfId="0" applyNumberFormat="1" applyFont="1" applyFill="1" applyBorder="1" applyAlignment="1">
      <alignment horizontal="center" vertical="center"/>
    </xf>
    <xf numFmtId="0" fontId="15" fillId="2" borderId="88" xfId="0" applyFont="1" applyFill="1" applyBorder="1" applyAlignment="1">
      <alignment horizontal="left" vertical="center" wrapText="1"/>
    </xf>
    <xf numFmtId="0" fontId="6" fillId="2" borderId="8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15" fillId="2" borderId="63" xfId="0" applyFont="1" applyFill="1" applyBorder="1" applyAlignment="1">
      <alignment vertical="center" wrapText="1"/>
    </xf>
    <xf numFmtId="0" fontId="21" fillId="2" borderId="0" xfId="0" applyFont="1" applyFill="1" applyAlignment="1">
      <alignment vertical="top" wrapText="1"/>
    </xf>
    <xf numFmtId="0" fontId="16" fillId="2" borderId="0" xfId="0" applyFont="1" applyFill="1" applyAlignment="1"/>
    <xf numFmtId="0" fontId="16" fillId="2" borderId="0" xfId="0" applyFont="1" applyFill="1" applyAlignment="1">
      <alignment horizontal="left" vertical="top" wrapText="1" indent="1"/>
    </xf>
    <xf numFmtId="0" fontId="16" fillId="2" borderId="0" xfId="0" applyFont="1" applyFill="1">
      <alignment vertical="center"/>
    </xf>
    <xf numFmtId="0" fontId="0" fillId="0" borderId="0" xfId="0" applyAlignment="1">
      <alignment horizontal="left" vertical="center"/>
    </xf>
    <xf numFmtId="0" fontId="33" fillId="0" borderId="0" xfId="0" applyFont="1">
      <alignment vertical="center"/>
    </xf>
    <xf numFmtId="0" fontId="16" fillId="2" borderId="6" xfId="0" applyFont="1" applyFill="1" applyBorder="1" applyAlignment="1">
      <alignment horizontal="left" vertical="center"/>
    </xf>
    <xf numFmtId="0" fontId="11" fillId="8" borderId="17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179" fontId="4" fillId="7" borderId="17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left" vertical="center" wrapText="1"/>
    </xf>
    <xf numFmtId="0" fontId="11" fillId="7" borderId="105" xfId="0" applyFont="1" applyFill="1" applyBorder="1" applyAlignment="1">
      <alignment horizontal="center" vertical="center"/>
    </xf>
    <xf numFmtId="0" fontId="6" fillId="2" borderId="102" xfId="0" applyFont="1" applyFill="1" applyBorder="1" applyAlignment="1" applyProtection="1">
      <alignment horizontal="center" vertical="center"/>
      <protection locked="0"/>
    </xf>
    <xf numFmtId="0" fontId="16" fillId="2" borderId="104" xfId="0" applyFont="1" applyFill="1" applyBorder="1">
      <alignment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5" xfId="0" applyFont="1" applyFill="1" applyBorder="1" applyAlignment="1" applyProtection="1">
      <alignment horizontal="center" vertical="center"/>
      <protection locked="0"/>
    </xf>
    <xf numFmtId="0" fontId="5" fillId="2" borderId="103" xfId="0" applyFont="1" applyFill="1" applyBorder="1" applyAlignment="1" applyProtection="1">
      <alignment horizontal="center" vertical="center"/>
      <protection locked="0"/>
    </xf>
    <xf numFmtId="0" fontId="5" fillId="2" borderId="102" xfId="0" applyFont="1" applyFill="1" applyBorder="1" applyAlignment="1" applyProtection="1">
      <alignment horizontal="center" vertical="center"/>
      <protection locked="0"/>
    </xf>
    <xf numFmtId="185" fontId="4" fillId="2" borderId="82" xfId="0" applyNumberFormat="1" applyFont="1" applyFill="1" applyBorder="1" applyAlignment="1">
      <alignment horizontal="center" vertical="center" shrinkToFit="1"/>
    </xf>
    <xf numFmtId="0" fontId="33" fillId="0" borderId="0" xfId="0" applyFont="1" applyAlignment="1">
      <alignment horizontal="left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23" fillId="2" borderId="49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3" fillId="2" borderId="3" xfId="0" applyFont="1" applyFill="1" applyBorder="1" applyAlignment="1" applyProtection="1">
      <alignment horizontal="center" vertical="center" shrinkToFit="1"/>
      <protection locked="0"/>
    </xf>
    <xf numFmtId="0" fontId="23" fillId="2" borderId="51" xfId="0" applyFont="1" applyFill="1" applyBorder="1" applyAlignment="1" applyProtection="1">
      <alignment horizontal="center" vertical="center" shrinkToFit="1"/>
      <protection locked="0"/>
    </xf>
    <xf numFmtId="0" fontId="23" fillId="2" borderId="52" xfId="0" applyFont="1" applyFill="1" applyBorder="1" applyAlignment="1" applyProtection="1">
      <alignment horizontal="center" vertical="center" shrinkToFit="1"/>
      <protection locked="0"/>
    </xf>
    <xf numFmtId="0" fontId="23" fillId="2" borderId="54" xfId="0" applyFont="1" applyFill="1" applyBorder="1" applyAlignment="1" applyProtection="1">
      <alignment horizontal="center" vertical="center" shrinkToFit="1"/>
      <protection locked="0"/>
    </xf>
    <xf numFmtId="0" fontId="7" fillId="4" borderId="99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38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center"/>
    </xf>
    <xf numFmtId="177" fontId="4" fillId="2" borderId="47" xfId="0" applyNumberFormat="1" applyFont="1" applyFill="1" applyBorder="1" applyAlignment="1">
      <alignment horizontal="center" vertical="center" shrinkToFit="1"/>
    </xf>
    <xf numFmtId="177" fontId="4" fillId="2" borderId="43" xfId="0" applyNumberFormat="1" applyFont="1" applyFill="1" applyBorder="1" applyAlignment="1">
      <alignment horizontal="center" vertical="center" shrinkToFit="1"/>
    </xf>
    <xf numFmtId="177" fontId="4" fillId="2" borderId="48" xfId="0" applyNumberFormat="1" applyFont="1" applyFill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horizontal="center" vertical="center" shrinkToFit="1"/>
    </xf>
    <xf numFmtId="0" fontId="19" fillId="2" borderId="52" xfId="0" applyFont="1" applyFill="1" applyBorder="1" applyAlignment="1">
      <alignment horizontal="center" vertical="center" shrinkToFit="1"/>
    </xf>
    <xf numFmtId="0" fontId="19" fillId="2" borderId="54" xfId="0" applyFont="1" applyFill="1" applyBorder="1" applyAlignment="1">
      <alignment horizontal="center" vertical="center" shrinkToFit="1"/>
    </xf>
    <xf numFmtId="0" fontId="19" fillId="2" borderId="39" xfId="0" applyFont="1" applyFill="1" applyBorder="1" applyAlignment="1" applyProtection="1">
      <alignment horizontal="center" vertical="center" shrinkToFit="1"/>
      <protection locked="0"/>
    </xf>
    <xf numFmtId="0" fontId="19" fillId="2" borderId="24" xfId="0" applyFont="1" applyFill="1" applyBorder="1" applyAlignment="1" applyProtection="1">
      <alignment horizontal="center" vertical="center" shrinkToFit="1"/>
      <protection locked="0"/>
    </xf>
    <xf numFmtId="0" fontId="19" fillId="2" borderId="52" xfId="0" applyFont="1" applyFill="1" applyBorder="1" applyAlignment="1" applyProtection="1">
      <alignment horizontal="center" vertical="center" shrinkToFit="1"/>
      <protection locked="0"/>
    </xf>
    <xf numFmtId="0" fontId="19" fillId="2" borderId="54" xfId="0" applyFont="1" applyFill="1" applyBorder="1" applyAlignment="1" applyProtection="1">
      <alignment horizontal="center" vertical="center" shrinkToFit="1"/>
      <protection locked="0"/>
    </xf>
    <xf numFmtId="0" fontId="4" fillId="2" borderId="95" xfId="0" applyFont="1" applyFill="1" applyBorder="1" applyAlignment="1" applyProtection="1">
      <alignment horizontal="center" vertical="center" shrinkToFit="1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96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>
      <alignment horizontal="center" vertical="center"/>
    </xf>
    <xf numFmtId="38" fontId="14" fillId="2" borderId="0" xfId="1" applyFont="1" applyFill="1" applyBorder="1" applyAlignment="1" applyProtection="1">
      <alignment horizontal="center" vertical="center"/>
    </xf>
    <xf numFmtId="0" fontId="7" fillId="7" borderId="99" xfId="0" applyFont="1" applyFill="1" applyBorder="1" applyAlignment="1">
      <alignment horizontal="center" vertical="center"/>
    </xf>
    <xf numFmtId="0" fontId="7" fillId="7" borderId="70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left" vertical="top" wrapText="1" shrinkToFit="1"/>
    </xf>
    <xf numFmtId="0" fontId="7" fillId="8" borderId="72" xfId="0" applyFont="1" applyFill="1" applyBorder="1" applyAlignment="1">
      <alignment horizontal="center" vertical="center"/>
    </xf>
    <xf numFmtId="0" fontId="7" fillId="8" borderId="7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left" vertical="center" wrapText="1"/>
    </xf>
    <xf numFmtId="0" fontId="7" fillId="5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177" fontId="23" fillId="2" borderId="49" xfId="0" applyNumberFormat="1" applyFont="1" applyFill="1" applyBorder="1" applyAlignment="1">
      <alignment horizontal="center" vertical="center" shrinkToFit="1"/>
    </xf>
    <xf numFmtId="177" fontId="23" fillId="2" borderId="0" xfId="0" applyNumberFormat="1" applyFont="1" applyFill="1" applyAlignment="1">
      <alignment horizontal="center" vertical="center" shrinkToFit="1"/>
    </xf>
    <xf numFmtId="177" fontId="23" fillId="2" borderId="3" xfId="0" applyNumberFormat="1" applyFont="1" applyFill="1" applyBorder="1" applyAlignment="1">
      <alignment horizontal="center" vertical="center" shrinkToFit="1"/>
    </xf>
    <xf numFmtId="177" fontId="23" fillId="2" borderId="51" xfId="0" applyNumberFormat="1" applyFont="1" applyFill="1" applyBorder="1" applyAlignment="1">
      <alignment horizontal="center" vertical="center" shrinkToFit="1"/>
    </xf>
    <xf numFmtId="177" fontId="23" fillId="2" borderId="52" xfId="0" applyNumberFormat="1" applyFont="1" applyFill="1" applyBorder="1" applyAlignment="1">
      <alignment horizontal="center" vertical="center" shrinkToFit="1"/>
    </xf>
    <xf numFmtId="177" fontId="23" fillId="2" borderId="54" xfId="0" applyNumberFormat="1" applyFont="1" applyFill="1" applyBorder="1" applyAlignment="1">
      <alignment horizontal="center" vertical="center" shrinkToFit="1"/>
    </xf>
    <xf numFmtId="0" fontId="7" fillId="9" borderId="72" xfId="0" applyFont="1" applyFill="1" applyBorder="1" applyAlignment="1">
      <alignment horizontal="center" vertical="center"/>
    </xf>
    <xf numFmtId="0" fontId="7" fillId="9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7" fillId="6" borderId="72" xfId="0" applyFont="1" applyFill="1" applyBorder="1" applyAlignment="1">
      <alignment horizontal="center" vertical="center"/>
    </xf>
    <xf numFmtId="0" fontId="7" fillId="6" borderId="7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38" fontId="17" fillId="2" borderId="33" xfId="0" applyNumberFormat="1" applyFont="1" applyFill="1" applyBorder="1" applyAlignment="1">
      <alignment horizontal="center" vertical="center"/>
    </xf>
    <xf numFmtId="38" fontId="17" fillId="2" borderId="22" xfId="0" applyNumberFormat="1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top" wrapText="1" indent="1"/>
    </xf>
    <xf numFmtId="0" fontId="22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52" xfId="0" applyFont="1" applyFill="1" applyBorder="1" applyAlignment="1">
      <alignment horizontal="center" vertical="center"/>
    </xf>
    <xf numFmtId="0" fontId="7" fillId="4" borderId="72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61" xfId="0" applyFont="1" applyFill="1" applyBorder="1" applyAlignment="1">
      <alignment horizontal="center" vertical="center"/>
    </xf>
    <xf numFmtId="0" fontId="23" fillId="2" borderId="73" xfId="0" applyFont="1" applyFill="1" applyBorder="1" applyAlignment="1" applyProtection="1">
      <alignment horizontal="center" vertical="center" shrinkToFit="1"/>
      <protection locked="0"/>
    </xf>
    <xf numFmtId="0" fontId="23" fillId="2" borderId="39" xfId="0" applyFont="1" applyFill="1" applyBorder="1" applyAlignment="1" applyProtection="1">
      <alignment horizontal="center" vertical="center" shrinkToFit="1"/>
      <protection locked="0"/>
    </xf>
    <xf numFmtId="0" fontId="23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40" xfId="0" applyFont="1" applyFill="1" applyBorder="1" applyAlignment="1" applyProtection="1">
      <alignment horizontal="center" vertical="center" shrinkToFit="1"/>
      <protection locked="0"/>
    </xf>
    <xf numFmtId="0" fontId="36" fillId="2" borderId="24" xfId="0" applyFont="1" applyFill="1" applyBorder="1" applyAlignment="1" applyProtection="1">
      <alignment horizontal="center" vertical="center" shrinkToFit="1"/>
      <protection locked="0"/>
    </xf>
    <xf numFmtId="0" fontId="36" fillId="2" borderId="53" xfId="0" applyFont="1" applyFill="1" applyBorder="1" applyAlignment="1" applyProtection="1">
      <alignment horizontal="center" vertical="center" shrinkToFit="1"/>
      <protection locked="0"/>
    </xf>
    <xf numFmtId="0" fontId="36" fillId="2" borderId="54" xfId="0" applyFont="1" applyFill="1" applyBorder="1" applyAlignment="1" applyProtection="1">
      <alignment horizontal="center" vertical="center" shrinkToFit="1"/>
      <protection locked="0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CF66E471-FC24-44B1-ACC9-1B89463B3DA9}"/>
  </cellStyles>
  <dxfs count="18"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DD7E8"/>
      <color rgb="FFFBB7D6"/>
      <color rgb="FFF892F6"/>
      <color rgb="FFFDDBEA"/>
      <color rgb="FFEC8A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M$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M$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s-joho.com/nagaoka-pdf/cautionary_note.pd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469900</xdr:colOff>
      <xdr:row>13</xdr:row>
      <xdr:rowOff>27940</xdr:rowOff>
    </xdr:from>
    <xdr:to>
      <xdr:col>4</xdr:col>
      <xdr:colOff>116840</xdr:colOff>
      <xdr:row>17</xdr:row>
      <xdr:rowOff>104140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7757FB-FEF8-4DB1-8439-CF5B7A163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020" y="3213100"/>
          <a:ext cx="9880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441960</xdr:colOff>
      <xdr:row>83</xdr:row>
      <xdr:rowOff>91440</xdr:rowOff>
    </xdr:from>
    <xdr:to>
      <xdr:col>10</xdr:col>
      <xdr:colOff>236220</xdr:colOff>
      <xdr:row>86</xdr:row>
      <xdr:rowOff>259080</xdr:rowOff>
    </xdr:to>
    <xdr:pic>
      <xdr:nvPicPr>
        <xdr:cNvPr id="4" name="図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54B506-FEA0-4582-92B6-6AFAA226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0420" y="2267712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81</xdr:row>
      <xdr:rowOff>220980</xdr:rowOff>
    </xdr:from>
    <xdr:to>
      <xdr:col>11</xdr:col>
      <xdr:colOff>220980</xdr:colOff>
      <xdr:row>87</xdr:row>
      <xdr:rowOff>167640</xdr:rowOff>
    </xdr:to>
    <xdr:sp macro="" textlink="">
      <xdr:nvSpPr>
        <xdr:cNvPr id="7" name="四角形: 対角を切り取る 6">
          <a:extLst>
            <a:ext uri="{FF2B5EF4-FFF2-40B4-BE49-F238E27FC236}">
              <a16:creationId xmlns:a16="http://schemas.microsoft.com/office/drawing/2014/main" id="{505CF5C8-DCBA-943F-DAA8-376ED466092F}"/>
            </a:ext>
          </a:extLst>
        </xdr:cNvPr>
        <xdr:cNvSpPr/>
      </xdr:nvSpPr>
      <xdr:spPr>
        <a:xfrm>
          <a:off x="266700" y="22258020"/>
          <a:ext cx="8465820" cy="159258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487679</xdr:colOff>
      <xdr:row>0</xdr:row>
      <xdr:rowOff>38101</xdr:rowOff>
    </xdr:from>
    <xdr:to>
      <xdr:col>2</xdr:col>
      <xdr:colOff>399862</xdr:colOff>
      <xdr:row>1</xdr:row>
      <xdr:rowOff>243840</xdr:rowOff>
    </xdr:to>
    <xdr:pic>
      <xdr:nvPicPr>
        <xdr:cNvPr id="3" name="図 2" descr="まるごと県央.jpg">
          <a:extLst>
            <a:ext uri="{FF2B5EF4-FFF2-40B4-BE49-F238E27FC236}">
              <a16:creationId xmlns:a16="http://schemas.microsoft.com/office/drawing/2014/main" id="{F2750331-977E-4C13-9C9B-DB3930D2B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79" y="38101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472440</xdr:colOff>
      <xdr:row>48</xdr:row>
      <xdr:rowOff>45720</xdr:rowOff>
    </xdr:from>
    <xdr:to>
      <xdr:col>2</xdr:col>
      <xdr:colOff>384623</xdr:colOff>
      <xdr:row>49</xdr:row>
      <xdr:rowOff>281939</xdr:rowOff>
    </xdr:to>
    <xdr:pic>
      <xdr:nvPicPr>
        <xdr:cNvPr id="2" name="図 1" descr="まるごと県央.jpg">
          <a:extLst>
            <a:ext uri="{FF2B5EF4-FFF2-40B4-BE49-F238E27FC236}">
              <a16:creationId xmlns:a16="http://schemas.microsoft.com/office/drawing/2014/main" id="{EC3CA897-3EDD-458E-A19B-55FB5DC1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" y="13136880"/>
          <a:ext cx="1771463" cy="548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1036320</xdr:colOff>
      <xdr:row>44</xdr:row>
      <xdr:rowOff>45720</xdr:rowOff>
    </xdr:from>
    <xdr:to>
      <xdr:col>7</xdr:col>
      <xdr:colOff>243840</xdr:colOff>
      <xdr:row>47</xdr:row>
      <xdr:rowOff>213360</xdr:rowOff>
    </xdr:to>
    <xdr:pic>
      <xdr:nvPicPr>
        <xdr:cNvPr id="2" name="図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82D53-7EFB-4A2C-A704-E82BEAB9F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020" y="12039600"/>
          <a:ext cx="9906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76200</xdr:colOff>
      <xdr:row>44</xdr:row>
      <xdr:rowOff>60960</xdr:rowOff>
    </xdr:from>
    <xdr:to>
      <xdr:col>7</xdr:col>
      <xdr:colOff>403860</xdr:colOff>
      <xdr:row>47</xdr:row>
      <xdr:rowOff>175260</xdr:rowOff>
    </xdr:to>
    <xdr:sp macro="" textlink="">
      <xdr:nvSpPr>
        <xdr:cNvPr id="3" name="四角形: 対角を切り取る 2">
          <a:extLst>
            <a:ext uri="{FF2B5EF4-FFF2-40B4-BE49-F238E27FC236}">
              <a16:creationId xmlns:a16="http://schemas.microsoft.com/office/drawing/2014/main" id="{E96553E0-00BC-486A-AF36-EADB5A1C37B2}"/>
            </a:ext>
          </a:extLst>
        </xdr:cNvPr>
        <xdr:cNvSpPr/>
      </xdr:nvSpPr>
      <xdr:spPr>
        <a:xfrm>
          <a:off x="3108960" y="12054840"/>
          <a:ext cx="2773680" cy="937260"/>
        </a:xfrm>
        <a:prstGeom prst="snip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4C466-41A4-4CB9-9FC5-B39710437615}">
  <dimension ref="A1:I22"/>
  <sheetViews>
    <sheetView showGridLines="0" zoomScaleNormal="100" workbookViewId="0">
      <selection activeCell="O10" sqref="O10"/>
    </sheetView>
  </sheetViews>
  <sheetFormatPr defaultRowHeight="18" x14ac:dyDescent="0.45"/>
  <sheetData>
    <row r="1" spans="1:9" ht="26.4" x14ac:dyDescent="0.45">
      <c r="A1" s="10"/>
    </row>
    <row r="2" spans="1:9" ht="22.2" x14ac:dyDescent="0.45">
      <c r="A2" s="11" t="s">
        <v>234</v>
      </c>
    </row>
    <row r="3" spans="1:9" x14ac:dyDescent="0.45">
      <c r="A3" s="12" t="s">
        <v>235</v>
      </c>
      <c r="I3" s="13" t="s">
        <v>297</v>
      </c>
    </row>
    <row r="4" spans="1:9" x14ac:dyDescent="0.45">
      <c r="A4" s="207" t="s">
        <v>298</v>
      </c>
      <c r="I4" s="13" t="s">
        <v>239</v>
      </c>
    </row>
    <row r="5" spans="1:9" x14ac:dyDescent="0.45">
      <c r="A5" t="s">
        <v>299</v>
      </c>
    </row>
    <row r="7" spans="1:9" ht="22.2" x14ac:dyDescent="0.45">
      <c r="A7" s="11" t="s">
        <v>236</v>
      </c>
    </row>
    <row r="8" spans="1:9" x14ac:dyDescent="0.45">
      <c r="A8" s="12" t="s">
        <v>237</v>
      </c>
    </row>
    <row r="9" spans="1:9" x14ac:dyDescent="0.45">
      <c r="A9" t="s">
        <v>300</v>
      </c>
    </row>
    <row r="10" spans="1:9" x14ac:dyDescent="0.45">
      <c r="A10" t="s">
        <v>301</v>
      </c>
    </row>
    <row r="11" spans="1:9" x14ac:dyDescent="0.45">
      <c r="A11" t="s">
        <v>302</v>
      </c>
    </row>
    <row r="13" spans="1:9" x14ac:dyDescent="0.45">
      <c r="A13" s="222" t="s">
        <v>303</v>
      </c>
      <c r="B13" s="222"/>
      <c r="C13" s="222"/>
      <c r="D13" s="222"/>
      <c r="E13" s="222"/>
      <c r="F13" s="222"/>
      <c r="G13" s="222"/>
    </row>
    <row r="14" spans="1:9" x14ac:dyDescent="0.45">
      <c r="A14" s="208" t="s">
        <v>304</v>
      </c>
    </row>
    <row r="19" spans="1:9" ht="22.2" x14ac:dyDescent="0.45">
      <c r="A19" s="11" t="s">
        <v>238</v>
      </c>
    </row>
    <row r="20" spans="1:9" ht="22.2" x14ac:dyDescent="0.45">
      <c r="A20" s="11"/>
    </row>
    <row r="21" spans="1:9" x14ac:dyDescent="0.45">
      <c r="I21" s="13"/>
    </row>
    <row r="22" spans="1:9" x14ac:dyDescent="0.45">
      <c r="I22" s="13"/>
    </row>
  </sheetData>
  <mergeCells count="1">
    <mergeCell ref="A13:G13"/>
  </mergeCells>
  <phoneticPr fontId="2"/>
  <hyperlinks>
    <hyperlink ref="I3" location="まるごとチラシ折込発注書!A1" display="まるごと生活情報と同時に配布をお考えの方" xr:uid="{C6DD3BEC-DB0A-47B3-9B8B-6874D14DC143}"/>
    <hyperlink ref="I4" location="チラシのみの配布発注書!A1" display="チラシのみの配布をお考えの方" xr:uid="{EED05E48-A1DB-451C-BEB9-8B0DB8097B3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78EE-4A9C-4D16-B3A0-2BC02A79BA7D}">
  <sheetPr codeName="Sheet1">
    <pageSetUpPr fitToPage="1"/>
  </sheetPr>
  <dimension ref="A1:M105"/>
  <sheetViews>
    <sheetView tabSelected="1"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36" customWidth="1"/>
    <col min="2" max="2" width="15.69921875" style="36" customWidth="1"/>
    <col min="3" max="4" width="7.69921875" style="36" customWidth="1"/>
    <col min="5" max="5" width="8.69921875" style="36" customWidth="1"/>
    <col min="6" max="6" width="15.69921875" style="36" customWidth="1"/>
    <col min="7" max="8" width="7.69921875" style="36" customWidth="1"/>
    <col min="9" max="9" width="8.69921875" style="36" customWidth="1"/>
    <col min="10" max="10" width="15.69921875" style="36" customWidth="1"/>
    <col min="11" max="12" width="7.69921875" style="36" customWidth="1"/>
    <col min="13" max="14" width="8.796875" style="36"/>
    <col min="15" max="15" width="8.69921875" style="36" customWidth="1"/>
    <col min="16" max="16384" width="8.796875" style="36"/>
  </cols>
  <sheetData>
    <row r="1" spans="1:13" ht="27" customHeight="1" thickBot="1" x14ac:dyDescent="0.5">
      <c r="A1" s="32"/>
      <c r="B1" s="33"/>
      <c r="C1" s="34"/>
      <c r="D1" s="33"/>
      <c r="E1" s="33"/>
      <c r="F1" s="33"/>
      <c r="G1" s="33"/>
      <c r="H1" s="35"/>
      <c r="J1" s="239" t="s">
        <v>316</v>
      </c>
      <c r="K1" s="239"/>
      <c r="L1" s="239"/>
      <c r="M1" s="14">
        <v>1</v>
      </c>
    </row>
    <row r="2" spans="1:13" ht="25.05" customHeight="1" thickTop="1" thickBot="1" x14ac:dyDescent="0.5">
      <c r="A2" s="32"/>
      <c r="B2" s="37"/>
      <c r="C2" s="38"/>
      <c r="D2" s="39" t="s">
        <v>0</v>
      </c>
      <c r="E2" s="40"/>
      <c r="F2" s="41"/>
      <c r="G2" s="42"/>
      <c r="H2" s="43"/>
      <c r="I2" s="44" t="s">
        <v>244</v>
      </c>
      <c r="J2" s="45"/>
      <c r="K2" s="45"/>
      <c r="L2" s="46"/>
    </row>
    <row r="3" spans="1:13" ht="18" customHeight="1" thickTop="1" x14ac:dyDescent="0.45">
      <c r="A3" s="223" t="s">
        <v>230</v>
      </c>
      <c r="B3" s="224"/>
      <c r="C3" s="224"/>
      <c r="D3" s="225"/>
      <c r="E3" s="224" t="s">
        <v>1</v>
      </c>
      <c r="F3" s="225"/>
      <c r="G3" s="234" t="s">
        <v>2</v>
      </c>
      <c r="H3" s="225"/>
      <c r="I3" s="47" t="s">
        <v>3</v>
      </c>
      <c r="J3" s="251"/>
      <c r="K3" s="252"/>
      <c r="L3" s="253"/>
    </row>
    <row r="4" spans="1:13" ht="18" customHeight="1" x14ac:dyDescent="0.45">
      <c r="A4" s="226"/>
      <c r="B4" s="227"/>
      <c r="C4" s="227"/>
      <c r="D4" s="228"/>
      <c r="E4" s="247" t="s">
        <v>246</v>
      </c>
      <c r="F4" s="248"/>
      <c r="G4" s="235">
        <f>H31+L41+D74+H64+D80+L79</f>
        <v>0</v>
      </c>
      <c r="H4" s="236"/>
      <c r="I4" s="48" t="s">
        <v>80</v>
      </c>
      <c r="J4" s="22"/>
      <c r="K4" s="49" t="s">
        <v>81</v>
      </c>
      <c r="L4" s="23"/>
    </row>
    <row r="5" spans="1:13" ht="18" customHeight="1" thickBot="1" x14ac:dyDescent="0.5">
      <c r="A5" s="229"/>
      <c r="B5" s="230"/>
      <c r="C5" s="230"/>
      <c r="D5" s="231"/>
      <c r="E5" s="249"/>
      <c r="F5" s="250"/>
      <c r="G5" s="237"/>
      <c r="H5" s="238"/>
      <c r="I5" s="50" t="s">
        <v>36</v>
      </c>
      <c r="J5" s="15"/>
      <c r="K5" s="51" t="s">
        <v>34</v>
      </c>
      <c r="L5" s="16"/>
    </row>
    <row r="6" spans="1:13" ht="18" customHeight="1" thickTop="1" thickBot="1" x14ac:dyDescent="0.5">
      <c r="A6" s="52" t="s">
        <v>79</v>
      </c>
      <c r="B6" s="53"/>
      <c r="C6" s="53"/>
      <c r="D6" s="54"/>
      <c r="E6" s="55"/>
      <c r="G6" s="56"/>
      <c r="H6" s="57"/>
      <c r="I6" s="58" t="s">
        <v>37</v>
      </c>
      <c r="J6" s="17"/>
      <c r="K6" s="59" t="s">
        <v>35</v>
      </c>
      <c r="L6" s="18"/>
    </row>
    <row r="7" spans="1:13" ht="22.05" customHeight="1" thickTop="1" thickBot="1" x14ac:dyDescent="0.5">
      <c r="A7" s="60" t="s">
        <v>126</v>
      </c>
      <c r="B7" s="61"/>
      <c r="C7" s="62"/>
      <c r="D7" s="63"/>
      <c r="E7" s="63"/>
      <c r="F7" s="64"/>
      <c r="G7" s="65"/>
      <c r="H7" s="61"/>
      <c r="I7" s="60" t="s">
        <v>149</v>
      </c>
      <c r="J7" s="66"/>
      <c r="K7" s="62"/>
      <c r="L7" s="33"/>
    </row>
    <row r="8" spans="1:13" s="72" customFormat="1" ht="22.05" customHeight="1" x14ac:dyDescent="0.45">
      <c r="A8" s="67" t="s">
        <v>33</v>
      </c>
      <c r="B8" s="68" t="s">
        <v>4</v>
      </c>
      <c r="C8" s="69" t="s">
        <v>5</v>
      </c>
      <c r="D8" s="70" t="s">
        <v>2</v>
      </c>
      <c r="E8" s="68" t="s">
        <v>33</v>
      </c>
      <c r="F8" s="68" t="s">
        <v>4</v>
      </c>
      <c r="G8" s="69" t="s">
        <v>5</v>
      </c>
      <c r="H8" s="71" t="s">
        <v>2</v>
      </c>
      <c r="I8" s="68" t="s">
        <v>33</v>
      </c>
      <c r="J8" s="68" t="s">
        <v>4</v>
      </c>
      <c r="K8" s="69" t="s">
        <v>5</v>
      </c>
      <c r="L8" s="71" t="s">
        <v>2</v>
      </c>
    </row>
    <row r="9" spans="1:13" ht="22.05" customHeight="1" x14ac:dyDescent="0.45">
      <c r="A9" s="73" t="s">
        <v>38</v>
      </c>
      <c r="B9" s="74" t="s">
        <v>247</v>
      </c>
      <c r="C9" s="75">
        <v>260</v>
      </c>
      <c r="D9" s="24"/>
      <c r="E9" s="76" t="s">
        <v>123</v>
      </c>
      <c r="F9" s="77" t="s">
        <v>110</v>
      </c>
      <c r="G9" s="78">
        <v>445</v>
      </c>
      <c r="H9" s="1"/>
      <c r="I9" s="79" t="s">
        <v>38</v>
      </c>
      <c r="J9" s="80" t="s">
        <v>282</v>
      </c>
      <c r="K9" s="75">
        <v>150</v>
      </c>
      <c r="L9" s="7"/>
    </row>
    <row r="10" spans="1:13" ht="22.05" customHeight="1" x14ac:dyDescent="0.45">
      <c r="A10" s="73" t="s">
        <v>8</v>
      </c>
      <c r="B10" s="74" t="s">
        <v>248</v>
      </c>
      <c r="C10" s="78">
        <v>150</v>
      </c>
      <c r="D10" s="25"/>
      <c r="E10" s="76" t="s">
        <v>30</v>
      </c>
      <c r="F10" s="77" t="s">
        <v>111</v>
      </c>
      <c r="G10" s="78">
        <v>410</v>
      </c>
      <c r="H10" s="1"/>
      <c r="I10" s="81" t="s">
        <v>281</v>
      </c>
      <c r="J10" s="74" t="s">
        <v>283</v>
      </c>
      <c r="K10" s="82">
        <v>245</v>
      </c>
      <c r="L10" s="2"/>
    </row>
    <row r="11" spans="1:13" ht="22.05" customHeight="1" x14ac:dyDescent="0.45">
      <c r="A11" s="73" t="s">
        <v>225</v>
      </c>
      <c r="B11" s="74" t="s">
        <v>249</v>
      </c>
      <c r="C11" s="82">
        <v>230</v>
      </c>
      <c r="D11" s="26"/>
      <c r="E11" s="76" t="s">
        <v>76</v>
      </c>
      <c r="F11" s="77" t="s">
        <v>267</v>
      </c>
      <c r="G11" s="78">
        <v>360</v>
      </c>
      <c r="H11" s="1"/>
      <c r="I11" s="83" t="s">
        <v>8</v>
      </c>
      <c r="J11" s="84" t="s">
        <v>305</v>
      </c>
      <c r="K11" s="78">
        <v>335</v>
      </c>
      <c r="L11" s="1"/>
    </row>
    <row r="12" spans="1:13" ht="22.05" customHeight="1" x14ac:dyDescent="0.45">
      <c r="A12" s="76" t="s">
        <v>39</v>
      </c>
      <c r="B12" s="77" t="s">
        <v>82</v>
      </c>
      <c r="C12" s="78">
        <v>320</v>
      </c>
      <c r="D12" s="25"/>
      <c r="E12" s="76" t="s">
        <v>77</v>
      </c>
      <c r="F12" s="77" t="s">
        <v>268</v>
      </c>
      <c r="G12" s="78">
        <v>535</v>
      </c>
      <c r="H12" s="1"/>
      <c r="I12" s="81" t="s">
        <v>288</v>
      </c>
      <c r="J12" s="74" t="s">
        <v>276</v>
      </c>
      <c r="K12" s="82">
        <v>190</v>
      </c>
      <c r="L12" s="2"/>
    </row>
    <row r="13" spans="1:13" ht="22.05" customHeight="1" x14ac:dyDescent="0.45">
      <c r="A13" s="76" t="s">
        <v>40</v>
      </c>
      <c r="B13" s="77" t="s">
        <v>83</v>
      </c>
      <c r="C13" s="78">
        <v>315</v>
      </c>
      <c r="D13" s="25"/>
      <c r="E13" s="85" t="s">
        <v>124</v>
      </c>
      <c r="F13" s="86" t="s">
        <v>112</v>
      </c>
      <c r="G13" s="78">
        <v>365</v>
      </c>
      <c r="H13" s="1"/>
      <c r="I13" s="81" t="s">
        <v>278</v>
      </c>
      <c r="J13" s="74" t="s">
        <v>277</v>
      </c>
      <c r="K13" s="82">
        <v>160</v>
      </c>
      <c r="L13" s="2"/>
    </row>
    <row r="14" spans="1:13" ht="22.05" customHeight="1" x14ac:dyDescent="0.45">
      <c r="A14" s="76" t="s">
        <v>41</v>
      </c>
      <c r="B14" s="77" t="s">
        <v>84</v>
      </c>
      <c r="C14" s="78">
        <v>445</v>
      </c>
      <c r="D14" s="25"/>
      <c r="E14" s="85" t="s">
        <v>7</v>
      </c>
      <c r="F14" s="77" t="s">
        <v>261</v>
      </c>
      <c r="G14" s="78">
        <v>305</v>
      </c>
      <c r="H14" s="2"/>
      <c r="I14" s="83" t="s">
        <v>148</v>
      </c>
      <c r="J14" s="87" t="s">
        <v>127</v>
      </c>
      <c r="K14" s="78">
        <v>405</v>
      </c>
      <c r="L14" s="1"/>
    </row>
    <row r="15" spans="1:13" ht="22.05" customHeight="1" x14ac:dyDescent="0.45">
      <c r="A15" s="76" t="s">
        <v>42</v>
      </c>
      <c r="B15" s="77" t="s">
        <v>85</v>
      </c>
      <c r="C15" s="78">
        <v>510</v>
      </c>
      <c r="D15" s="25"/>
      <c r="E15" s="73" t="s">
        <v>260</v>
      </c>
      <c r="F15" s="88" t="s">
        <v>262</v>
      </c>
      <c r="G15" s="82">
        <v>230</v>
      </c>
      <c r="H15" s="1"/>
      <c r="I15" s="83" t="s">
        <v>40</v>
      </c>
      <c r="J15" s="87" t="s">
        <v>128</v>
      </c>
      <c r="K15" s="78">
        <v>550</v>
      </c>
      <c r="L15" s="1"/>
    </row>
    <row r="16" spans="1:13" ht="22.05" customHeight="1" x14ac:dyDescent="0.45">
      <c r="A16" s="76" t="s">
        <v>44</v>
      </c>
      <c r="B16" s="77" t="s">
        <v>86</v>
      </c>
      <c r="C16" s="78">
        <v>330</v>
      </c>
      <c r="D16" s="25"/>
      <c r="E16" s="85" t="s">
        <v>11</v>
      </c>
      <c r="F16" s="77" t="s">
        <v>314</v>
      </c>
      <c r="G16" s="78">
        <v>310</v>
      </c>
      <c r="H16" s="1"/>
      <c r="I16" s="83" t="s">
        <v>41</v>
      </c>
      <c r="J16" s="87" t="s">
        <v>274</v>
      </c>
      <c r="K16" s="78">
        <v>580</v>
      </c>
      <c r="L16" s="1"/>
    </row>
    <row r="17" spans="1:12" ht="22.05" customHeight="1" x14ac:dyDescent="0.45">
      <c r="A17" s="76" t="s">
        <v>46</v>
      </c>
      <c r="B17" s="77" t="s">
        <v>87</v>
      </c>
      <c r="C17" s="78">
        <v>500</v>
      </c>
      <c r="D17" s="25"/>
      <c r="E17" s="89" t="s">
        <v>14</v>
      </c>
      <c r="F17" s="74" t="s">
        <v>113</v>
      </c>
      <c r="G17" s="82">
        <v>615</v>
      </c>
      <c r="H17" s="2"/>
      <c r="I17" s="83" t="s">
        <v>42</v>
      </c>
      <c r="J17" s="87" t="s">
        <v>129</v>
      </c>
      <c r="K17" s="78">
        <v>665</v>
      </c>
      <c r="L17" s="1"/>
    </row>
    <row r="18" spans="1:12" ht="22.05" customHeight="1" x14ac:dyDescent="0.45">
      <c r="A18" s="76" t="s">
        <v>48</v>
      </c>
      <c r="B18" s="77" t="s">
        <v>88</v>
      </c>
      <c r="C18" s="78">
        <v>735</v>
      </c>
      <c r="D18" s="25"/>
      <c r="E18" s="90" t="s">
        <v>16</v>
      </c>
      <c r="F18" s="87" t="s">
        <v>114</v>
      </c>
      <c r="G18" s="78">
        <v>430</v>
      </c>
      <c r="H18" s="1"/>
      <c r="I18" s="83" t="s">
        <v>44</v>
      </c>
      <c r="J18" s="87" t="s">
        <v>130</v>
      </c>
      <c r="K18" s="78">
        <v>445</v>
      </c>
      <c r="L18" s="1"/>
    </row>
    <row r="19" spans="1:12" ht="22.05" customHeight="1" x14ac:dyDescent="0.45">
      <c r="A19" s="76" t="s">
        <v>49</v>
      </c>
      <c r="B19" s="77" t="s">
        <v>89</v>
      </c>
      <c r="C19" s="78">
        <v>800</v>
      </c>
      <c r="D19" s="25"/>
      <c r="E19" s="85" t="s">
        <v>18</v>
      </c>
      <c r="F19" s="87" t="s">
        <v>115</v>
      </c>
      <c r="G19" s="78">
        <v>730</v>
      </c>
      <c r="H19" s="1"/>
      <c r="I19" s="83" t="s">
        <v>45</v>
      </c>
      <c r="J19" s="87" t="s">
        <v>131</v>
      </c>
      <c r="K19" s="78">
        <v>435</v>
      </c>
      <c r="L19" s="1"/>
    </row>
    <row r="20" spans="1:12" ht="22.05" customHeight="1" x14ac:dyDescent="0.45">
      <c r="A20" s="76" t="s">
        <v>51</v>
      </c>
      <c r="B20" s="77" t="s">
        <v>90</v>
      </c>
      <c r="C20" s="78">
        <v>385</v>
      </c>
      <c r="D20" s="25"/>
      <c r="E20" s="85" t="s">
        <v>21</v>
      </c>
      <c r="F20" s="87" t="s">
        <v>116</v>
      </c>
      <c r="G20" s="91">
        <v>480</v>
      </c>
      <c r="H20" s="1"/>
      <c r="I20" s="83" t="s">
        <v>46</v>
      </c>
      <c r="J20" s="87" t="s">
        <v>132</v>
      </c>
      <c r="K20" s="78">
        <v>320</v>
      </c>
      <c r="L20" s="1"/>
    </row>
    <row r="21" spans="1:12" ht="22.05" customHeight="1" x14ac:dyDescent="0.45">
      <c r="A21" s="76" t="s">
        <v>52</v>
      </c>
      <c r="B21" s="77" t="s">
        <v>91</v>
      </c>
      <c r="C21" s="78">
        <v>360</v>
      </c>
      <c r="D21" s="25"/>
      <c r="E21" s="85" t="s">
        <v>23</v>
      </c>
      <c r="F21" s="74" t="s">
        <v>117</v>
      </c>
      <c r="G21" s="78">
        <v>740</v>
      </c>
      <c r="H21" s="1"/>
      <c r="I21" s="83" t="s">
        <v>47</v>
      </c>
      <c r="J21" s="87" t="s">
        <v>133</v>
      </c>
      <c r="K21" s="78">
        <v>455</v>
      </c>
      <c r="L21" s="1"/>
    </row>
    <row r="22" spans="1:12" ht="22.05" customHeight="1" x14ac:dyDescent="0.45">
      <c r="A22" s="76" t="s">
        <v>53</v>
      </c>
      <c r="B22" s="77" t="s">
        <v>92</v>
      </c>
      <c r="C22" s="78">
        <v>340</v>
      </c>
      <c r="D22" s="25"/>
      <c r="E22" s="90" t="s">
        <v>25</v>
      </c>
      <c r="F22" s="87" t="s">
        <v>118</v>
      </c>
      <c r="G22" s="78">
        <v>570</v>
      </c>
      <c r="H22" s="1"/>
      <c r="I22" s="83" t="s">
        <v>48</v>
      </c>
      <c r="J22" s="87" t="s">
        <v>134</v>
      </c>
      <c r="K22" s="78">
        <v>860</v>
      </c>
      <c r="L22" s="1"/>
    </row>
    <row r="23" spans="1:12" ht="22.05" customHeight="1" x14ac:dyDescent="0.45">
      <c r="A23" s="76" t="s">
        <v>67</v>
      </c>
      <c r="B23" s="77" t="s">
        <v>93</v>
      </c>
      <c r="C23" s="78">
        <v>400</v>
      </c>
      <c r="D23" s="25"/>
      <c r="E23" s="90" t="s">
        <v>28</v>
      </c>
      <c r="F23" s="87" t="s">
        <v>210</v>
      </c>
      <c r="G23" s="78">
        <v>420</v>
      </c>
      <c r="H23" s="1"/>
      <c r="I23" s="83" t="s">
        <v>49</v>
      </c>
      <c r="J23" s="87" t="s">
        <v>135</v>
      </c>
      <c r="K23" s="78">
        <v>520</v>
      </c>
      <c r="L23" s="1"/>
    </row>
    <row r="24" spans="1:12" ht="22.05" customHeight="1" x14ac:dyDescent="0.45">
      <c r="A24" s="76" t="s">
        <v>68</v>
      </c>
      <c r="B24" s="77" t="s">
        <v>94</v>
      </c>
      <c r="C24" s="78">
        <v>465</v>
      </c>
      <c r="D24" s="25"/>
      <c r="E24" s="90" t="s">
        <v>211</v>
      </c>
      <c r="F24" s="87" t="s">
        <v>212</v>
      </c>
      <c r="G24" s="78">
        <v>355</v>
      </c>
      <c r="H24" s="1"/>
      <c r="I24" s="83" t="s">
        <v>51</v>
      </c>
      <c r="J24" s="87" t="s">
        <v>136</v>
      </c>
      <c r="K24" s="78">
        <v>435</v>
      </c>
      <c r="L24" s="1"/>
    </row>
    <row r="25" spans="1:12" ht="22.05" customHeight="1" x14ac:dyDescent="0.45">
      <c r="A25" s="76" t="s">
        <v>71</v>
      </c>
      <c r="B25" s="77" t="s">
        <v>95</v>
      </c>
      <c r="C25" s="78">
        <v>470</v>
      </c>
      <c r="D25" s="25"/>
      <c r="E25" s="90" t="s">
        <v>29</v>
      </c>
      <c r="F25" s="87" t="s">
        <v>119</v>
      </c>
      <c r="G25" s="78">
        <v>765</v>
      </c>
      <c r="H25" s="1"/>
      <c r="I25" s="83" t="s">
        <v>53</v>
      </c>
      <c r="J25" s="87" t="s">
        <v>137</v>
      </c>
      <c r="K25" s="92">
        <v>600</v>
      </c>
      <c r="L25" s="1"/>
    </row>
    <row r="26" spans="1:12" ht="22.05" customHeight="1" x14ac:dyDescent="0.45">
      <c r="A26" s="76" t="s">
        <v>31</v>
      </c>
      <c r="B26" s="77" t="s">
        <v>96</v>
      </c>
      <c r="C26" s="78">
        <v>330</v>
      </c>
      <c r="D26" s="25"/>
      <c r="E26" s="85" t="s">
        <v>125</v>
      </c>
      <c r="F26" s="87" t="s">
        <v>120</v>
      </c>
      <c r="G26" s="78">
        <v>400</v>
      </c>
      <c r="H26" s="1"/>
      <c r="I26" s="81" t="s">
        <v>68</v>
      </c>
      <c r="J26" s="74" t="s">
        <v>138</v>
      </c>
      <c r="K26" s="82">
        <v>700</v>
      </c>
      <c r="L26" s="2"/>
    </row>
    <row r="27" spans="1:12" ht="22.05" customHeight="1" x14ac:dyDescent="0.45">
      <c r="A27" s="76" t="s">
        <v>72</v>
      </c>
      <c r="B27" s="77" t="s">
        <v>97</v>
      </c>
      <c r="C27" s="78">
        <v>515</v>
      </c>
      <c r="D27" s="25"/>
      <c r="E27" s="89" t="s">
        <v>219</v>
      </c>
      <c r="F27" s="74" t="s">
        <v>207</v>
      </c>
      <c r="G27" s="82">
        <v>220</v>
      </c>
      <c r="H27" s="1"/>
      <c r="I27" s="83" t="s">
        <v>71</v>
      </c>
      <c r="J27" s="87" t="s">
        <v>139</v>
      </c>
      <c r="K27" s="78">
        <v>645</v>
      </c>
      <c r="L27" s="1"/>
    </row>
    <row r="28" spans="1:12" ht="22.05" customHeight="1" x14ac:dyDescent="0.45">
      <c r="A28" s="76" t="s">
        <v>32</v>
      </c>
      <c r="B28" s="77" t="s">
        <v>98</v>
      </c>
      <c r="C28" s="78">
        <v>335</v>
      </c>
      <c r="D28" s="25"/>
      <c r="E28" s="90" t="s">
        <v>220</v>
      </c>
      <c r="F28" s="87" t="s">
        <v>204</v>
      </c>
      <c r="G28" s="78">
        <v>220</v>
      </c>
      <c r="H28" s="1"/>
      <c r="I28" s="83" t="s">
        <v>72</v>
      </c>
      <c r="J28" s="87" t="s">
        <v>315</v>
      </c>
      <c r="K28" s="78">
        <v>405</v>
      </c>
      <c r="L28" s="1"/>
    </row>
    <row r="29" spans="1:12" ht="22.05" customHeight="1" x14ac:dyDescent="0.45">
      <c r="A29" s="76" t="s">
        <v>6</v>
      </c>
      <c r="B29" s="77" t="s">
        <v>99</v>
      </c>
      <c r="C29" s="78">
        <v>685</v>
      </c>
      <c r="D29" s="25"/>
      <c r="E29" s="90" t="s">
        <v>221</v>
      </c>
      <c r="F29" s="87" t="s">
        <v>205</v>
      </c>
      <c r="G29" s="78">
        <v>215</v>
      </c>
      <c r="H29" s="1"/>
      <c r="I29" s="83" t="s">
        <v>6</v>
      </c>
      <c r="J29" s="87" t="s">
        <v>140</v>
      </c>
      <c r="K29" s="78">
        <v>435</v>
      </c>
      <c r="L29" s="1"/>
    </row>
    <row r="30" spans="1:12" ht="22.05" customHeight="1" thickBot="1" x14ac:dyDescent="0.5">
      <c r="A30" s="76" t="s">
        <v>9</v>
      </c>
      <c r="B30" s="77" t="s">
        <v>100</v>
      </c>
      <c r="C30" s="78">
        <v>385</v>
      </c>
      <c r="D30" s="25"/>
      <c r="E30" s="93" t="s">
        <v>222</v>
      </c>
      <c r="F30" s="94" t="s">
        <v>206</v>
      </c>
      <c r="G30" s="95">
        <v>320</v>
      </c>
      <c r="H30" s="4"/>
      <c r="I30" s="83" t="s">
        <v>9</v>
      </c>
      <c r="J30" s="87" t="s">
        <v>141</v>
      </c>
      <c r="K30" s="78">
        <v>510</v>
      </c>
      <c r="L30" s="1"/>
    </row>
    <row r="31" spans="1:12" ht="22.05" customHeight="1" thickTop="1" thickBot="1" x14ac:dyDescent="0.5">
      <c r="A31" s="76" t="s">
        <v>10</v>
      </c>
      <c r="B31" s="77" t="s">
        <v>250</v>
      </c>
      <c r="C31" s="78">
        <v>310</v>
      </c>
      <c r="D31" s="25"/>
      <c r="E31" s="232" t="s">
        <v>150</v>
      </c>
      <c r="F31" s="233"/>
      <c r="G31" s="96">
        <f>SUM(C9:C47)+SUM(G9:G30)</f>
        <v>25615</v>
      </c>
      <c r="H31" s="97">
        <f>SUM(D9:D47)+SUM(H9:H30)</f>
        <v>0</v>
      </c>
      <c r="I31" s="83" t="s">
        <v>223</v>
      </c>
      <c r="J31" s="87" t="s">
        <v>202</v>
      </c>
      <c r="K31" s="78">
        <v>265</v>
      </c>
      <c r="L31" s="1"/>
    </row>
    <row r="32" spans="1:12" ht="22.05" customHeight="1" x14ac:dyDescent="0.45">
      <c r="A32" s="76" t="s">
        <v>121</v>
      </c>
      <c r="B32" s="77" t="s">
        <v>101</v>
      </c>
      <c r="C32" s="78">
        <v>280</v>
      </c>
      <c r="D32" s="1"/>
      <c r="E32" s="98"/>
      <c r="F32" s="99"/>
      <c r="G32" s="100"/>
      <c r="H32" s="101"/>
      <c r="I32" s="83" t="s">
        <v>224</v>
      </c>
      <c r="J32" s="87" t="s">
        <v>203</v>
      </c>
      <c r="K32" s="78">
        <v>295</v>
      </c>
      <c r="L32" s="1"/>
    </row>
    <row r="33" spans="1:12" ht="22.05" customHeight="1" x14ac:dyDescent="0.45">
      <c r="A33" s="76" t="s">
        <v>12</v>
      </c>
      <c r="B33" s="77" t="s">
        <v>102</v>
      </c>
      <c r="C33" s="78">
        <v>430</v>
      </c>
      <c r="D33" s="1"/>
      <c r="E33" s="98"/>
      <c r="F33" s="99"/>
      <c r="G33" s="100"/>
      <c r="H33" s="101"/>
      <c r="I33" s="83" t="s">
        <v>10</v>
      </c>
      <c r="J33" s="87" t="s">
        <v>142</v>
      </c>
      <c r="K33" s="78">
        <v>670</v>
      </c>
      <c r="L33" s="1"/>
    </row>
    <row r="34" spans="1:12" ht="22.05" customHeight="1" x14ac:dyDescent="0.45">
      <c r="A34" s="76" t="s">
        <v>13</v>
      </c>
      <c r="B34" s="77" t="s">
        <v>253</v>
      </c>
      <c r="C34" s="78">
        <v>180</v>
      </c>
      <c r="D34" s="1"/>
      <c r="E34" s="98"/>
      <c r="F34" s="99"/>
      <c r="G34" s="100"/>
      <c r="H34" s="101"/>
      <c r="I34" s="83" t="s">
        <v>12</v>
      </c>
      <c r="J34" s="87" t="s">
        <v>143</v>
      </c>
      <c r="K34" s="78">
        <v>450</v>
      </c>
      <c r="L34" s="1"/>
    </row>
    <row r="35" spans="1:12" ht="22.05" customHeight="1" x14ac:dyDescent="0.45">
      <c r="A35" s="76" t="s">
        <v>256</v>
      </c>
      <c r="B35" s="77" t="s">
        <v>254</v>
      </c>
      <c r="C35" s="78">
        <v>265</v>
      </c>
      <c r="D35" s="1"/>
      <c r="E35" s="98"/>
      <c r="F35" s="99"/>
      <c r="G35" s="100"/>
      <c r="H35" s="102"/>
      <c r="I35" s="83" t="s">
        <v>13</v>
      </c>
      <c r="J35" s="87" t="s">
        <v>144</v>
      </c>
      <c r="K35" s="103">
        <v>450</v>
      </c>
      <c r="L35" s="1"/>
    </row>
    <row r="36" spans="1:12" ht="22.05" customHeight="1" x14ac:dyDescent="0.45">
      <c r="A36" s="76" t="s">
        <v>15</v>
      </c>
      <c r="B36" s="77" t="s">
        <v>103</v>
      </c>
      <c r="C36" s="78">
        <v>570</v>
      </c>
      <c r="D36" s="1"/>
      <c r="E36" s="98"/>
      <c r="F36" s="104"/>
      <c r="G36" s="100"/>
      <c r="H36" s="102"/>
      <c r="I36" s="83" t="s">
        <v>15</v>
      </c>
      <c r="J36" s="84" t="s">
        <v>145</v>
      </c>
      <c r="K36" s="78">
        <v>430</v>
      </c>
      <c r="L36" s="1"/>
    </row>
    <row r="37" spans="1:12" ht="22.05" customHeight="1" x14ac:dyDescent="0.45">
      <c r="A37" s="73" t="s">
        <v>17</v>
      </c>
      <c r="B37" s="88" t="s">
        <v>251</v>
      </c>
      <c r="C37" s="82">
        <v>320</v>
      </c>
      <c r="D37" s="3"/>
      <c r="E37" s="98"/>
      <c r="F37" s="99"/>
      <c r="G37" s="100"/>
      <c r="H37" s="102"/>
      <c r="I37" s="83" t="s">
        <v>17</v>
      </c>
      <c r="J37" s="87" t="s">
        <v>306</v>
      </c>
      <c r="K37" s="78">
        <v>580</v>
      </c>
      <c r="L37" s="1"/>
    </row>
    <row r="38" spans="1:12" ht="22.05" customHeight="1" x14ac:dyDescent="0.45">
      <c r="A38" s="76" t="s">
        <v>19</v>
      </c>
      <c r="B38" s="77" t="s">
        <v>252</v>
      </c>
      <c r="C38" s="78">
        <v>425</v>
      </c>
      <c r="D38" s="3"/>
      <c r="E38" s="98"/>
      <c r="F38" s="104"/>
      <c r="G38" s="100"/>
      <c r="H38" s="102"/>
      <c r="I38" s="211" t="s">
        <v>307</v>
      </c>
      <c r="J38" s="137" t="s">
        <v>308</v>
      </c>
      <c r="K38" s="138">
        <v>460</v>
      </c>
      <c r="L38" s="219"/>
    </row>
    <row r="39" spans="1:12" ht="22.05" customHeight="1" x14ac:dyDescent="0.45">
      <c r="A39" s="76" t="s">
        <v>122</v>
      </c>
      <c r="B39" s="77" t="s">
        <v>313</v>
      </c>
      <c r="C39" s="78">
        <v>450</v>
      </c>
      <c r="D39" s="3"/>
      <c r="E39" s="98"/>
      <c r="F39" s="99"/>
      <c r="G39" s="100"/>
      <c r="H39" s="102"/>
      <c r="I39" s="83" t="s">
        <v>122</v>
      </c>
      <c r="J39" s="84" t="s">
        <v>146</v>
      </c>
      <c r="K39" s="78">
        <v>520</v>
      </c>
      <c r="L39" s="1"/>
    </row>
    <row r="40" spans="1:12" ht="22.05" customHeight="1" thickBot="1" x14ac:dyDescent="0.5">
      <c r="A40" s="76" t="s">
        <v>22</v>
      </c>
      <c r="B40" s="77" t="s">
        <v>104</v>
      </c>
      <c r="C40" s="78">
        <v>690</v>
      </c>
      <c r="D40" s="29"/>
      <c r="E40" s="98"/>
      <c r="F40" s="104"/>
      <c r="G40" s="100"/>
      <c r="H40" s="102"/>
      <c r="I40" s="105" t="s">
        <v>22</v>
      </c>
      <c r="J40" s="94" t="s">
        <v>147</v>
      </c>
      <c r="K40" s="95">
        <v>360</v>
      </c>
      <c r="L40" s="4"/>
    </row>
    <row r="41" spans="1:12" ht="22.05" customHeight="1" thickTop="1" thickBot="1" x14ac:dyDescent="0.5">
      <c r="A41" s="76" t="s">
        <v>24</v>
      </c>
      <c r="B41" s="77" t="s">
        <v>105</v>
      </c>
      <c r="C41" s="78">
        <v>540</v>
      </c>
      <c r="D41" s="3"/>
      <c r="E41" s="98"/>
      <c r="F41" s="104"/>
      <c r="G41" s="100"/>
      <c r="H41" s="102"/>
      <c r="I41" s="256" t="s">
        <v>151</v>
      </c>
      <c r="J41" s="257"/>
      <c r="K41" s="96">
        <f>SUM(K9:K40)</f>
        <v>14525</v>
      </c>
      <c r="L41" s="97">
        <f>SUM(L9:L40)</f>
        <v>0</v>
      </c>
    </row>
    <row r="42" spans="1:12" ht="22.05" customHeight="1" x14ac:dyDescent="0.45">
      <c r="A42" s="76" t="s">
        <v>26</v>
      </c>
      <c r="B42" s="77" t="s">
        <v>106</v>
      </c>
      <c r="C42" s="78">
        <v>200</v>
      </c>
      <c r="D42" s="3"/>
      <c r="E42" s="98"/>
      <c r="F42" s="104"/>
      <c r="G42" s="100"/>
      <c r="H42" s="100"/>
      <c r="I42" s="106"/>
      <c r="J42" s="104"/>
      <c r="K42" s="100"/>
      <c r="L42" s="100"/>
    </row>
    <row r="43" spans="1:12" ht="22.05" customHeight="1" x14ac:dyDescent="0.45">
      <c r="A43" s="76" t="s">
        <v>27</v>
      </c>
      <c r="B43" s="77" t="s">
        <v>258</v>
      </c>
      <c r="C43" s="78">
        <v>200</v>
      </c>
      <c r="D43" s="3"/>
      <c r="E43" s="98"/>
      <c r="F43" s="104"/>
      <c r="G43" s="100"/>
      <c r="H43" s="100"/>
      <c r="I43" s="106"/>
      <c r="J43" s="104"/>
      <c r="K43" s="100"/>
      <c r="L43" s="100"/>
    </row>
    <row r="44" spans="1:12" ht="22.05" customHeight="1" x14ac:dyDescent="0.45">
      <c r="A44" s="76" t="s">
        <v>257</v>
      </c>
      <c r="B44" s="77" t="s">
        <v>259</v>
      </c>
      <c r="C44" s="78">
        <v>280</v>
      </c>
      <c r="D44" s="3"/>
      <c r="E44" s="98"/>
      <c r="F44" s="104"/>
      <c r="G44" s="100"/>
      <c r="H44" s="100"/>
      <c r="I44" s="106"/>
      <c r="J44" s="104"/>
      <c r="K44" s="100"/>
      <c r="L44" s="100"/>
    </row>
    <row r="45" spans="1:12" ht="22.05" customHeight="1" x14ac:dyDescent="0.45">
      <c r="A45" s="73" t="s">
        <v>73</v>
      </c>
      <c r="B45" s="88" t="s">
        <v>107</v>
      </c>
      <c r="C45" s="82">
        <v>625</v>
      </c>
      <c r="D45" s="5"/>
      <c r="E45" s="98"/>
      <c r="F45" s="99"/>
      <c r="G45" s="100"/>
      <c r="H45" s="100"/>
      <c r="I45" s="106"/>
      <c r="J45" s="104"/>
      <c r="K45" s="100"/>
      <c r="L45" s="100"/>
    </row>
    <row r="46" spans="1:12" ht="22.05" customHeight="1" x14ac:dyDescent="0.45">
      <c r="A46" s="76" t="s">
        <v>74</v>
      </c>
      <c r="B46" s="77" t="s">
        <v>108</v>
      </c>
      <c r="C46" s="78">
        <v>525</v>
      </c>
      <c r="D46" s="1"/>
      <c r="E46" s="98"/>
      <c r="F46" s="104"/>
      <c r="G46" s="100"/>
      <c r="H46" s="100"/>
      <c r="I46" s="106"/>
      <c r="J46" s="104"/>
      <c r="K46" s="100"/>
      <c r="L46" s="100"/>
    </row>
    <row r="47" spans="1:12" ht="22.05" customHeight="1" thickBot="1" x14ac:dyDescent="0.5">
      <c r="A47" s="107" t="s">
        <v>75</v>
      </c>
      <c r="B47" s="108" t="s">
        <v>109</v>
      </c>
      <c r="C47" s="109">
        <v>620</v>
      </c>
      <c r="D47" s="30"/>
      <c r="E47" s="98"/>
      <c r="F47" s="104"/>
      <c r="G47" s="100"/>
      <c r="H47" s="100"/>
      <c r="I47" s="33"/>
      <c r="J47" s="33"/>
      <c r="K47" s="33"/>
      <c r="L47" s="33"/>
    </row>
    <row r="48" spans="1:12" ht="22.05" customHeight="1" x14ac:dyDescent="0.45">
      <c r="A48" s="33"/>
      <c r="B48" s="33"/>
      <c r="C48" s="33"/>
      <c r="D48" s="33"/>
      <c r="E48" s="98"/>
      <c r="F48" s="104"/>
      <c r="G48" s="100"/>
      <c r="H48" s="100"/>
      <c r="I48" s="254"/>
      <c r="J48" s="254"/>
      <c r="K48" s="255"/>
      <c r="L48" s="255"/>
    </row>
    <row r="49" spans="1:12" ht="25.05" customHeight="1" x14ac:dyDescent="0.15">
      <c r="A49" s="32"/>
      <c r="B49" s="33"/>
      <c r="C49" s="34"/>
      <c r="E49" s="110"/>
      <c r="F49" s="110"/>
      <c r="G49" s="33"/>
      <c r="H49" s="33"/>
      <c r="I49" s="33"/>
      <c r="J49" s="111" t="str">
        <f>J1</f>
        <v>R8年4月号～R8年6月号まで有効</v>
      </c>
      <c r="K49" s="34"/>
      <c r="L49" s="112"/>
    </row>
    <row r="50" spans="1:12" ht="25.05" customHeight="1" thickBot="1" x14ac:dyDescent="0.5">
      <c r="A50" s="113"/>
      <c r="B50" s="41"/>
      <c r="C50" s="114"/>
      <c r="D50" s="115" t="s">
        <v>0</v>
      </c>
      <c r="E50" s="37"/>
      <c r="F50" s="37"/>
      <c r="G50" s="33"/>
      <c r="H50" s="33"/>
      <c r="I50" s="33"/>
      <c r="J50" s="33"/>
      <c r="K50" s="116"/>
      <c r="L50" s="112"/>
    </row>
    <row r="51" spans="1:12" ht="18" customHeight="1" thickTop="1" x14ac:dyDescent="0.45">
      <c r="A51" s="223" t="s">
        <v>233</v>
      </c>
      <c r="B51" s="224"/>
      <c r="C51" s="224"/>
      <c r="D51" s="225"/>
      <c r="E51" s="234" t="s">
        <v>1</v>
      </c>
      <c r="F51" s="225"/>
      <c r="G51" s="234" t="s">
        <v>2</v>
      </c>
      <c r="H51" s="225"/>
      <c r="I51" s="117" t="s">
        <v>3</v>
      </c>
      <c r="J51" s="240">
        <f>J3</f>
        <v>0</v>
      </c>
      <c r="K51" s="241"/>
      <c r="L51" s="242"/>
    </row>
    <row r="52" spans="1:12" ht="18" customHeight="1" x14ac:dyDescent="0.45">
      <c r="A52" s="267">
        <f>A4</f>
        <v>0</v>
      </c>
      <c r="B52" s="268"/>
      <c r="C52" s="268"/>
      <c r="D52" s="269"/>
      <c r="E52" s="243" t="str">
        <f>E4</f>
        <v>　　　　　月号</v>
      </c>
      <c r="F52" s="244"/>
      <c r="G52" s="235">
        <f>G4</f>
        <v>0</v>
      </c>
      <c r="H52" s="236"/>
      <c r="I52" s="50" t="s">
        <v>80</v>
      </c>
      <c r="J52" s="118">
        <f>J4</f>
        <v>0</v>
      </c>
      <c r="K52" s="51" t="s">
        <v>81</v>
      </c>
      <c r="L52" s="119">
        <f>L4</f>
        <v>0</v>
      </c>
    </row>
    <row r="53" spans="1:12" ht="18" customHeight="1" thickBot="1" x14ac:dyDescent="0.5">
      <c r="A53" s="270"/>
      <c r="B53" s="271"/>
      <c r="C53" s="271"/>
      <c r="D53" s="272"/>
      <c r="E53" s="245"/>
      <c r="F53" s="246"/>
      <c r="G53" s="237"/>
      <c r="H53" s="238"/>
      <c r="I53" s="120" t="s">
        <v>36</v>
      </c>
      <c r="J53" s="121">
        <f>J5</f>
        <v>0</v>
      </c>
      <c r="K53" s="122" t="s">
        <v>152</v>
      </c>
      <c r="L53" s="123">
        <f>L5</f>
        <v>0</v>
      </c>
    </row>
    <row r="54" spans="1:12" ht="18" customHeight="1" thickTop="1" thickBot="1" x14ac:dyDescent="0.5">
      <c r="A54" s="124"/>
      <c r="B54" s="124"/>
      <c r="C54" s="124"/>
      <c r="D54" s="55"/>
      <c r="E54" s="55"/>
      <c r="F54" s="55"/>
      <c r="G54" s="56"/>
      <c r="H54" s="57"/>
      <c r="I54" s="125" t="s">
        <v>37</v>
      </c>
      <c r="J54" s="221">
        <f>J6</f>
        <v>0</v>
      </c>
      <c r="K54" s="126" t="s">
        <v>35</v>
      </c>
      <c r="L54" s="127">
        <f>L6</f>
        <v>0</v>
      </c>
    </row>
    <row r="55" spans="1:12" ht="22.05" customHeight="1" thickTop="1" thickBot="1" x14ac:dyDescent="0.5">
      <c r="A55" s="60" t="s">
        <v>169</v>
      </c>
      <c r="B55" s="61"/>
      <c r="C55" s="62"/>
      <c r="D55" s="63"/>
      <c r="E55" s="128" t="s">
        <v>190</v>
      </c>
      <c r="F55" s="61"/>
      <c r="G55" s="65"/>
      <c r="H55" s="61"/>
      <c r="I55" s="60" t="s">
        <v>199</v>
      </c>
      <c r="J55" s="66"/>
      <c r="K55" s="62"/>
      <c r="L55" s="62"/>
    </row>
    <row r="56" spans="1:12" s="72" customFormat="1" ht="22.05" customHeight="1" x14ac:dyDescent="0.45">
      <c r="A56" s="67" t="s">
        <v>33</v>
      </c>
      <c r="B56" s="68" t="s">
        <v>4</v>
      </c>
      <c r="C56" s="69" t="s">
        <v>5</v>
      </c>
      <c r="D56" s="129" t="s">
        <v>2</v>
      </c>
      <c r="E56" s="67" t="s">
        <v>33</v>
      </c>
      <c r="F56" s="129" t="s">
        <v>4</v>
      </c>
      <c r="G56" s="130" t="s">
        <v>5</v>
      </c>
      <c r="H56" s="129" t="s">
        <v>2</v>
      </c>
      <c r="I56" s="67" t="s">
        <v>33</v>
      </c>
      <c r="J56" s="129" t="s">
        <v>4</v>
      </c>
      <c r="K56" s="130" t="s">
        <v>5</v>
      </c>
      <c r="L56" s="71" t="s">
        <v>2</v>
      </c>
    </row>
    <row r="57" spans="1:12" ht="22.05" customHeight="1" x14ac:dyDescent="0.45">
      <c r="A57" s="131" t="s">
        <v>38</v>
      </c>
      <c r="B57" s="74" t="s">
        <v>153</v>
      </c>
      <c r="C57" s="75">
        <v>385</v>
      </c>
      <c r="D57" s="31"/>
      <c r="E57" s="132" t="s">
        <v>38</v>
      </c>
      <c r="F57" s="74" t="s">
        <v>263</v>
      </c>
      <c r="G57" s="78">
        <v>355</v>
      </c>
      <c r="H57" s="27"/>
      <c r="I57" s="133" t="s">
        <v>38</v>
      </c>
      <c r="J57" s="134" t="s">
        <v>228</v>
      </c>
      <c r="K57" s="82">
        <v>220</v>
      </c>
      <c r="L57" s="1"/>
    </row>
    <row r="58" spans="1:12" ht="22.05" customHeight="1" x14ac:dyDescent="0.45">
      <c r="A58" s="135" t="s">
        <v>8</v>
      </c>
      <c r="B58" s="87" t="s">
        <v>154</v>
      </c>
      <c r="C58" s="78">
        <v>350</v>
      </c>
      <c r="D58" s="27"/>
      <c r="E58" s="132" t="s">
        <v>8</v>
      </c>
      <c r="F58" s="74" t="s">
        <v>264</v>
      </c>
      <c r="G58" s="78">
        <v>380</v>
      </c>
      <c r="H58" s="27"/>
      <c r="I58" s="136" t="s">
        <v>8</v>
      </c>
      <c r="J58" s="137" t="s">
        <v>227</v>
      </c>
      <c r="K58" s="138">
        <v>270</v>
      </c>
      <c r="L58" s="3"/>
    </row>
    <row r="59" spans="1:12" ht="22.05" customHeight="1" x14ac:dyDescent="0.45">
      <c r="A59" s="135" t="s">
        <v>39</v>
      </c>
      <c r="B59" s="87" t="s">
        <v>155</v>
      </c>
      <c r="C59" s="78">
        <v>720</v>
      </c>
      <c r="D59" s="27"/>
      <c r="E59" s="132" t="s">
        <v>39</v>
      </c>
      <c r="F59" s="87" t="s">
        <v>265</v>
      </c>
      <c r="G59" s="78">
        <v>250</v>
      </c>
      <c r="H59" s="1"/>
      <c r="I59" s="136" t="s">
        <v>225</v>
      </c>
      <c r="J59" s="139" t="s">
        <v>226</v>
      </c>
      <c r="K59" s="140">
        <v>245</v>
      </c>
      <c r="L59" s="28"/>
    </row>
    <row r="60" spans="1:12" ht="22.05" customHeight="1" x14ac:dyDescent="0.45">
      <c r="A60" s="135" t="s">
        <v>40</v>
      </c>
      <c r="B60" s="87" t="s">
        <v>156</v>
      </c>
      <c r="C60" s="78">
        <v>530</v>
      </c>
      <c r="D60" s="27"/>
      <c r="E60" s="132" t="s">
        <v>148</v>
      </c>
      <c r="F60" s="87" t="s">
        <v>266</v>
      </c>
      <c r="G60" s="78">
        <v>465</v>
      </c>
      <c r="H60" s="1"/>
      <c r="I60" s="141" t="s">
        <v>40</v>
      </c>
      <c r="J60" s="87" t="s">
        <v>170</v>
      </c>
      <c r="K60" s="78">
        <v>290</v>
      </c>
      <c r="L60" s="1"/>
    </row>
    <row r="61" spans="1:12" ht="22.05" customHeight="1" x14ac:dyDescent="0.45">
      <c r="A61" s="135" t="s">
        <v>42</v>
      </c>
      <c r="B61" s="87" t="s">
        <v>157</v>
      </c>
      <c r="C61" s="78">
        <v>285</v>
      </c>
      <c r="D61" s="27"/>
      <c r="E61" s="132" t="s">
        <v>40</v>
      </c>
      <c r="F61" s="87" t="s">
        <v>188</v>
      </c>
      <c r="G61" s="78">
        <v>470</v>
      </c>
      <c r="H61" s="1"/>
      <c r="I61" s="141" t="s">
        <v>41</v>
      </c>
      <c r="J61" s="87" t="s">
        <v>171</v>
      </c>
      <c r="K61" s="78">
        <v>230</v>
      </c>
      <c r="L61" s="1"/>
    </row>
    <row r="62" spans="1:12" ht="22.05" customHeight="1" x14ac:dyDescent="0.45">
      <c r="A62" s="135" t="s">
        <v>43</v>
      </c>
      <c r="B62" s="87" t="s">
        <v>158</v>
      </c>
      <c r="C62" s="78">
        <v>290</v>
      </c>
      <c r="D62" s="27"/>
      <c r="E62" s="132" t="s">
        <v>42</v>
      </c>
      <c r="F62" s="87" t="s">
        <v>189</v>
      </c>
      <c r="G62" s="91">
        <v>565</v>
      </c>
      <c r="H62" s="27"/>
      <c r="I62" s="141" t="s">
        <v>42</v>
      </c>
      <c r="J62" s="87" t="s">
        <v>172</v>
      </c>
      <c r="K62" s="78">
        <v>460</v>
      </c>
      <c r="L62" s="1"/>
    </row>
    <row r="63" spans="1:12" ht="22.05" customHeight="1" thickBot="1" x14ac:dyDescent="0.5">
      <c r="A63" s="135" t="s">
        <v>44</v>
      </c>
      <c r="B63" s="87" t="s">
        <v>159</v>
      </c>
      <c r="C63" s="78">
        <v>365</v>
      </c>
      <c r="D63" s="1"/>
      <c r="E63" s="142" t="s">
        <v>198</v>
      </c>
      <c r="F63" s="94" t="s">
        <v>270</v>
      </c>
      <c r="G63" s="95">
        <v>640</v>
      </c>
      <c r="H63" s="4"/>
      <c r="I63" s="141" t="s">
        <v>44</v>
      </c>
      <c r="J63" s="87" t="s">
        <v>229</v>
      </c>
      <c r="K63" s="78">
        <v>365</v>
      </c>
      <c r="L63" s="1"/>
    </row>
    <row r="64" spans="1:12" ht="22.05" customHeight="1" thickTop="1" thickBot="1" x14ac:dyDescent="0.5">
      <c r="A64" s="135" t="s">
        <v>45</v>
      </c>
      <c r="B64" s="87" t="s">
        <v>160</v>
      </c>
      <c r="C64" s="78">
        <v>260</v>
      </c>
      <c r="D64" s="1"/>
      <c r="E64" s="273" t="s">
        <v>192</v>
      </c>
      <c r="F64" s="274"/>
      <c r="G64" s="143">
        <f>SUM(G57:G63)</f>
        <v>3125</v>
      </c>
      <c r="H64" s="144">
        <f>SUM(H57:H63)</f>
        <v>0</v>
      </c>
      <c r="I64" s="141" t="s">
        <v>45</v>
      </c>
      <c r="J64" s="84" t="s">
        <v>173</v>
      </c>
      <c r="K64" s="78">
        <v>280</v>
      </c>
      <c r="L64" s="1"/>
    </row>
    <row r="65" spans="1:12" ht="22.05" customHeight="1" x14ac:dyDescent="0.45">
      <c r="A65" s="135" t="s">
        <v>168</v>
      </c>
      <c r="B65" s="87" t="s">
        <v>161</v>
      </c>
      <c r="C65" s="78">
        <v>305</v>
      </c>
      <c r="D65" s="1"/>
      <c r="E65" s="33"/>
      <c r="F65" s="33"/>
      <c r="G65" s="33"/>
      <c r="H65" s="33"/>
      <c r="I65" s="141" t="s">
        <v>46</v>
      </c>
      <c r="J65" s="87" t="s">
        <v>174</v>
      </c>
      <c r="K65" s="78">
        <v>375</v>
      </c>
      <c r="L65" s="1"/>
    </row>
    <row r="66" spans="1:12" ht="22.05" customHeight="1" x14ac:dyDescent="0.45">
      <c r="A66" s="135" t="s">
        <v>46</v>
      </c>
      <c r="B66" s="87" t="s">
        <v>162</v>
      </c>
      <c r="C66" s="78">
        <v>785</v>
      </c>
      <c r="D66" s="1"/>
      <c r="E66" s="33"/>
      <c r="F66" s="33"/>
      <c r="G66" s="33"/>
      <c r="H66" s="33"/>
      <c r="I66" s="141" t="s">
        <v>47</v>
      </c>
      <c r="J66" s="87" t="s">
        <v>175</v>
      </c>
      <c r="K66" s="78">
        <v>320</v>
      </c>
      <c r="L66" s="1"/>
    </row>
    <row r="67" spans="1:12" ht="22.05" customHeight="1" x14ac:dyDescent="0.45">
      <c r="A67" s="135" t="s">
        <v>48</v>
      </c>
      <c r="B67" s="87" t="s">
        <v>309</v>
      </c>
      <c r="C67" s="78">
        <v>320</v>
      </c>
      <c r="D67" s="1"/>
      <c r="E67" s="33"/>
      <c r="F67" s="33"/>
      <c r="G67" s="33"/>
      <c r="H67" s="33"/>
      <c r="I67" s="141" t="s">
        <v>48</v>
      </c>
      <c r="J67" s="87" t="s">
        <v>176</v>
      </c>
      <c r="K67" s="78">
        <v>270</v>
      </c>
      <c r="L67" s="1"/>
    </row>
    <row r="68" spans="1:12" ht="22.05" customHeight="1" x14ac:dyDescent="0.45">
      <c r="A68" s="210" t="s">
        <v>311</v>
      </c>
      <c r="B68" s="209" t="s">
        <v>310</v>
      </c>
      <c r="C68" s="138">
        <v>285</v>
      </c>
      <c r="D68" s="220"/>
      <c r="E68" s="33"/>
      <c r="F68" s="33"/>
      <c r="G68" s="33"/>
      <c r="H68" s="33"/>
      <c r="I68" s="141" t="s">
        <v>20</v>
      </c>
      <c r="J68" s="84" t="s">
        <v>177</v>
      </c>
      <c r="K68" s="78">
        <v>250</v>
      </c>
      <c r="L68" s="1"/>
    </row>
    <row r="69" spans="1:12" ht="22.05" customHeight="1" x14ac:dyDescent="0.45">
      <c r="A69" s="135" t="s">
        <v>49</v>
      </c>
      <c r="B69" s="87" t="s">
        <v>163</v>
      </c>
      <c r="C69" s="78">
        <v>410</v>
      </c>
      <c r="D69" s="1"/>
      <c r="E69" s="33"/>
      <c r="F69" s="33"/>
      <c r="G69" s="33"/>
      <c r="H69" s="33"/>
      <c r="I69" s="141" t="s">
        <v>49</v>
      </c>
      <c r="J69" s="87" t="s">
        <v>178</v>
      </c>
      <c r="K69" s="78">
        <v>460</v>
      </c>
      <c r="L69" s="1"/>
    </row>
    <row r="70" spans="1:12" ht="22.05" customHeight="1" x14ac:dyDescent="0.45">
      <c r="A70" s="135" t="s">
        <v>50</v>
      </c>
      <c r="B70" s="87" t="s">
        <v>164</v>
      </c>
      <c r="C70" s="78">
        <v>260</v>
      </c>
      <c r="D70" s="1"/>
      <c r="E70" s="98"/>
      <c r="F70" s="104"/>
      <c r="G70" s="100"/>
      <c r="H70" s="100"/>
      <c r="I70" s="141" t="s">
        <v>51</v>
      </c>
      <c r="J70" s="87" t="s">
        <v>179</v>
      </c>
      <c r="K70" s="78">
        <v>500</v>
      </c>
      <c r="L70" s="1"/>
    </row>
    <row r="71" spans="1:12" ht="22.05" customHeight="1" x14ac:dyDescent="0.45">
      <c r="A71" s="135" t="s">
        <v>51</v>
      </c>
      <c r="B71" s="87" t="s">
        <v>165</v>
      </c>
      <c r="C71" s="78">
        <v>575</v>
      </c>
      <c r="D71" s="1"/>
      <c r="E71" s="98"/>
      <c r="F71" s="104"/>
      <c r="G71" s="100"/>
      <c r="H71" s="100"/>
      <c r="I71" s="141" t="s">
        <v>52</v>
      </c>
      <c r="J71" s="87" t="s">
        <v>180</v>
      </c>
      <c r="K71" s="78">
        <v>400</v>
      </c>
      <c r="L71" s="1"/>
    </row>
    <row r="72" spans="1:12" ht="22.05" customHeight="1" x14ac:dyDescent="0.45">
      <c r="A72" s="135" t="s">
        <v>53</v>
      </c>
      <c r="B72" s="87" t="s">
        <v>166</v>
      </c>
      <c r="C72" s="78">
        <v>335</v>
      </c>
      <c r="D72" s="1"/>
      <c r="E72" s="98"/>
      <c r="F72" s="104"/>
      <c r="G72" s="100"/>
      <c r="H72" s="35"/>
      <c r="I72" s="136" t="s">
        <v>53</v>
      </c>
      <c r="J72" s="74" t="s">
        <v>181</v>
      </c>
      <c r="K72" s="82">
        <v>720</v>
      </c>
      <c r="L72" s="2"/>
    </row>
    <row r="73" spans="1:12" ht="22.05" customHeight="1" thickBot="1" x14ac:dyDescent="0.5">
      <c r="A73" s="145" t="s">
        <v>68</v>
      </c>
      <c r="B73" s="94" t="s">
        <v>167</v>
      </c>
      <c r="C73" s="95">
        <v>660</v>
      </c>
      <c r="D73" s="4"/>
      <c r="E73" s="98"/>
      <c r="F73" s="104"/>
      <c r="G73" s="100"/>
      <c r="H73" s="35"/>
      <c r="I73" s="141" t="s">
        <v>68</v>
      </c>
      <c r="J73" s="87" t="s">
        <v>182</v>
      </c>
      <c r="K73" s="78">
        <v>200</v>
      </c>
      <c r="L73" s="1"/>
    </row>
    <row r="74" spans="1:12" ht="22.05" customHeight="1" thickTop="1" thickBot="1" x14ac:dyDescent="0.5">
      <c r="A74" s="262" t="s">
        <v>191</v>
      </c>
      <c r="B74" s="263"/>
      <c r="C74" s="143">
        <f>SUM(C57:C73)</f>
        <v>7120</v>
      </c>
      <c r="D74" s="146">
        <f>SUM(D57:D73)</f>
        <v>0</v>
      </c>
      <c r="E74" s="98"/>
      <c r="F74" s="104"/>
      <c r="G74" s="100"/>
      <c r="H74" s="35"/>
      <c r="I74" s="141" t="s">
        <v>69</v>
      </c>
      <c r="J74" s="87" t="s">
        <v>183</v>
      </c>
      <c r="K74" s="78">
        <v>325</v>
      </c>
      <c r="L74" s="1"/>
    </row>
    <row r="75" spans="1:12" ht="22.05" customHeight="1" x14ac:dyDescent="0.45">
      <c r="A75" s="98"/>
      <c r="B75" s="104"/>
      <c r="C75" s="100"/>
      <c r="D75" s="100"/>
      <c r="E75" s="98"/>
      <c r="F75" s="104"/>
      <c r="G75" s="100"/>
      <c r="H75" s="35"/>
      <c r="I75" s="141" t="s">
        <v>70</v>
      </c>
      <c r="J75" s="87" t="s">
        <v>184</v>
      </c>
      <c r="K75" s="78">
        <v>225</v>
      </c>
      <c r="L75" s="1"/>
    </row>
    <row r="76" spans="1:12" ht="22.05" customHeight="1" thickBot="1" x14ac:dyDescent="0.5">
      <c r="A76" s="60" t="s">
        <v>193</v>
      </c>
      <c r="B76" s="147"/>
      <c r="C76" s="62"/>
      <c r="D76" s="100"/>
      <c r="E76" s="98"/>
      <c r="F76" s="104"/>
      <c r="G76" s="100"/>
      <c r="H76" s="148"/>
      <c r="I76" s="141" t="s">
        <v>71</v>
      </c>
      <c r="J76" s="87" t="s">
        <v>185</v>
      </c>
      <c r="K76" s="78">
        <v>200</v>
      </c>
      <c r="L76" s="1"/>
    </row>
    <row r="77" spans="1:12" ht="22.05" customHeight="1" x14ac:dyDescent="0.45">
      <c r="A77" s="67" t="s">
        <v>33</v>
      </c>
      <c r="B77" s="129" t="s">
        <v>4</v>
      </c>
      <c r="C77" s="130" t="s">
        <v>5</v>
      </c>
      <c r="D77" s="71" t="s">
        <v>2</v>
      </c>
      <c r="E77" s="98"/>
      <c r="F77" s="104"/>
      <c r="G77" s="100"/>
      <c r="H77" s="35"/>
      <c r="I77" s="141" t="s">
        <v>31</v>
      </c>
      <c r="J77" s="87" t="s">
        <v>186</v>
      </c>
      <c r="K77" s="78">
        <v>340</v>
      </c>
      <c r="L77" s="1"/>
    </row>
    <row r="78" spans="1:12" ht="22.05" customHeight="1" thickBot="1" x14ac:dyDescent="0.5">
      <c r="A78" s="149" t="s">
        <v>196</v>
      </c>
      <c r="B78" s="74" t="s">
        <v>194</v>
      </c>
      <c r="C78" s="82">
        <v>385</v>
      </c>
      <c r="D78" s="2"/>
      <c r="E78" s="98"/>
      <c r="F78" s="104"/>
      <c r="G78" s="100"/>
      <c r="H78" s="35"/>
      <c r="I78" s="150" t="s">
        <v>72</v>
      </c>
      <c r="J78" s="94" t="s">
        <v>187</v>
      </c>
      <c r="K78" s="95">
        <v>560</v>
      </c>
      <c r="L78" s="1"/>
    </row>
    <row r="79" spans="1:12" ht="22.05" customHeight="1" thickTop="1" thickBot="1" x14ac:dyDescent="0.5">
      <c r="A79" s="151" t="s">
        <v>197</v>
      </c>
      <c r="B79" s="94" t="s">
        <v>195</v>
      </c>
      <c r="C79" s="95">
        <v>235</v>
      </c>
      <c r="D79" s="4"/>
      <c r="E79" s="33"/>
      <c r="F79" s="104"/>
      <c r="G79" s="100"/>
      <c r="H79" s="35"/>
      <c r="I79" s="276" t="s">
        <v>201</v>
      </c>
      <c r="J79" s="277"/>
      <c r="K79" s="96">
        <f>SUM(K57:K78)</f>
        <v>7505</v>
      </c>
      <c r="L79" s="152">
        <f>SUM(L57:L78)</f>
        <v>0</v>
      </c>
    </row>
    <row r="80" spans="1:12" ht="22.05" customHeight="1" thickTop="1" thickBot="1" x14ac:dyDescent="0.5">
      <c r="A80" s="262" t="s">
        <v>200</v>
      </c>
      <c r="B80" s="263"/>
      <c r="C80" s="143">
        <f>SUM(C78:C79)</f>
        <v>620</v>
      </c>
      <c r="D80" s="146">
        <f>SUM(D78:D79)</f>
        <v>0</v>
      </c>
      <c r="E80" s="153"/>
      <c r="F80" s="33"/>
      <c r="G80" s="33"/>
      <c r="H80" s="33"/>
      <c r="I80" s="98"/>
      <c r="J80" s="104"/>
      <c r="K80" s="100"/>
      <c r="L80" s="100"/>
    </row>
    <row r="81" spans="1:13" ht="22.05" customHeight="1" thickBot="1" x14ac:dyDescent="0.5">
      <c r="A81" s="33"/>
      <c r="B81" s="33"/>
      <c r="C81" s="33"/>
      <c r="D81" s="33"/>
      <c r="E81" s="33"/>
      <c r="F81" s="153"/>
      <c r="G81" s="6"/>
      <c r="H81" s="6"/>
      <c r="I81" s="265" t="s">
        <v>54</v>
      </c>
      <c r="J81" s="266"/>
      <c r="K81" s="280">
        <f>G31+K41+G64+C74+K79+C80</f>
        <v>58510</v>
      </c>
      <c r="L81" s="281"/>
    </row>
    <row r="82" spans="1:13" ht="22.05" customHeight="1" x14ac:dyDescent="0.4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6"/>
      <c r="L82" s="6"/>
    </row>
    <row r="83" spans="1:13" ht="22.05" customHeight="1" x14ac:dyDescent="0.15">
      <c r="A83" s="154" t="s">
        <v>234</v>
      </c>
      <c r="B83" s="33"/>
      <c r="C83" s="33"/>
      <c r="D83" s="33"/>
      <c r="E83" s="33"/>
      <c r="F83" s="33"/>
      <c r="G83" s="155" t="s">
        <v>243</v>
      </c>
      <c r="H83" s="33"/>
      <c r="I83" s="33"/>
      <c r="J83" s="99"/>
      <c r="K83" s="100"/>
      <c r="L83" s="100"/>
    </row>
    <row r="84" spans="1:13" ht="22.05" customHeight="1" x14ac:dyDescent="0.45">
      <c r="A84" s="156" t="s">
        <v>240</v>
      </c>
      <c r="B84" s="33"/>
      <c r="C84" s="33"/>
      <c r="D84" s="33"/>
      <c r="E84" s="33"/>
      <c r="F84" s="33"/>
      <c r="G84" s="33"/>
      <c r="H84" s="33"/>
      <c r="I84" s="33"/>
      <c r="J84" s="99"/>
      <c r="K84" s="100"/>
      <c r="L84" s="100"/>
    </row>
    <row r="85" spans="1:13" ht="22.05" customHeight="1" x14ac:dyDescent="0.45">
      <c r="A85" s="157" t="s">
        <v>242</v>
      </c>
      <c r="B85" s="33"/>
      <c r="C85" s="33"/>
      <c r="D85" s="33"/>
      <c r="E85" s="33"/>
      <c r="F85" s="33"/>
      <c r="G85" s="33"/>
      <c r="H85" s="33"/>
      <c r="I85" s="158"/>
      <c r="J85" s="33"/>
      <c r="K85" s="100"/>
      <c r="L85" s="100"/>
    </row>
    <row r="86" spans="1:13" ht="22.05" customHeight="1" x14ac:dyDescent="0.45">
      <c r="A86" s="154" t="s">
        <v>236</v>
      </c>
      <c r="B86" s="33"/>
      <c r="C86" s="33"/>
      <c r="D86" s="33"/>
      <c r="E86" s="33"/>
      <c r="F86" s="33"/>
      <c r="G86" s="33"/>
      <c r="H86" s="33"/>
      <c r="I86" s="34"/>
      <c r="J86" s="159"/>
      <c r="K86" s="100"/>
      <c r="L86" s="100"/>
    </row>
    <row r="87" spans="1:13" ht="22.05" customHeight="1" x14ac:dyDescent="0.45">
      <c r="A87" s="156" t="s">
        <v>241</v>
      </c>
      <c r="B87" s="33"/>
      <c r="C87" s="33"/>
      <c r="D87" s="33"/>
      <c r="E87" s="33"/>
      <c r="F87" s="33"/>
      <c r="G87" s="33"/>
      <c r="H87" s="33"/>
      <c r="I87" s="160"/>
      <c r="J87" s="160"/>
      <c r="K87" s="33"/>
      <c r="L87" s="33"/>
    </row>
    <row r="88" spans="1:13" ht="22.05" customHeight="1" x14ac:dyDescent="0.45">
      <c r="A88" s="98"/>
      <c r="B88" s="104"/>
      <c r="C88" s="100"/>
      <c r="D88" s="100"/>
      <c r="E88" s="33"/>
      <c r="F88" s="33"/>
      <c r="G88" s="33"/>
      <c r="H88" s="33"/>
      <c r="I88" s="33"/>
      <c r="J88" s="33"/>
      <c r="K88" s="33"/>
      <c r="L88" s="33"/>
    </row>
    <row r="89" spans="1:13" ht="22.05" customHeight="1" thickBot="1" x14ac:dyDescent="0.5">
      <c r="A89" s="33"/>
      <c r="B89" s="161" t="s">
        <v>59</v>
      </c>
      <c r="C89" s="35"/>
      <c r="D89" s="35"/>
      <c r="E89" s="98"/>
      <c r="F89" s="264" t="str">
        <f>CHOOSE(M1,"●お申込み先","●お申込み・納品先",)</f>
        <v>●お申込み先</v>
      </c>
      <c r="G89" s="264"/>
      <c r="H89" s="33"/>
      <c r="J89" s="162" t="str">
        <f>CHOOSE(M1,"●納品先","","")</f>
        <v>●納品先</v>
      </c>
      <c r="K89" s="33"/>
      <c r="L89" s="33"/>
    </row>
    <row r="90" spans="1:13" ht="22.2" customHeight="1" x14ac:dyDescent="0.45">
      <c r="A90" s="33"/>
      <c r="B90" s="163" t="s">
        <v>36</v>
      </c>
      <c r="C90" s="164" t="s">
        <v>56</v>
      </c>
      <c r="D90" s="165" t="s">
        <v>57</v>
      </c>
      <c r="E90" s="98"/>
      <c r="F90" s="166" t="str">
        <f>CHOOSE(M1,"株式会社まるごとメディア新潟","株式会社バーツプロダクション")</f>
        <v>株式会社まるごとメディア新潟</v>
      </c>
      <c r="G90" s="167"/>
      <c r="H90" s="167"/>
      <c r="I90" s="33"/>
      <c r="J90" s="264" t="str">
        <f>CHOOSE(M1,"株式会社まるごとメディア新潟","",)</f>
        <v>株式会社まるごとメディア新潟</v>
      </c>
      <c r="K90" s="264"/>
      <c r="L90" s="264"/>
      <c r="M90" s="168"/>
    </row>
    <row r="91" spans="1:13" ht="22.05" customHeight="1" x14ac:dyDescent="0.15">
      <c r="A91" s="33"/>
      <c r="B91" s="169" t="s">
        <v>55</v>
      </c>
      <c r="C91" s="258" t="s">
        <v>58</v>
      </c>
      <c r="D91" s="259"/>
      <c r="E91" s="98"/>
      <c r="F91" s="170" t="str">
        <f>CHOOSE(M1,"〒955-0092","〒940-2121")</f>
        <v>〒955-0092</v>
      </c>
      <c r="G91" s="260" t="str">
        <f>CHOOSE(M1,"　県央事務所","ポスティング部長岡営業所")</f>
        <v>　県央事務所</v>
      </c>
      <c r="H91" s="260"/>
      <c r="I91" s="260"/>
      <c r="J91" s="275" t="str">
        <f>CHOOSE(M1,"〒940-2121","",)</f>
        <v>〒940-2121</v>
      </c>
      <c r="K91" s="275"/>
      <c r="L91" s="275"/>
      <c r="M91" s="171"/>
    </row>
    <row r="92" spans="1:13" ht="22.05" customHeight="1" x14ac:dyDescent="0.45">
      <c r="A92" s="33"/>
      <c r="B92" s="172" t="s">
        <v>64</v>
      </c>
      <c r="C92" s="173" t="s">
        <v>61</v>
      </c>
      <c r="D92" s="174" t="s">
        <v>60</v>
      </c>
      <c r="E92" s="98"/>
      <c r="F92" s="175" t="str">
        <f>CHOOSE(M1,"新潟県三条市須頃3-31","新潟県長岡市喜多町386")</f>
        <v>新潟県三条市須頃3-31</v>
      </c>
      <c r="G92" s="167"/>
      <c r="H92" s="167"/>
      <c r="I92" s="33"/>
      <c r="J92" s="175" t="str">
        <f>CHOOSE(M1,"新潟県長岡市喜多町386","",)</f>
        <v>新潟県長岡市喜多町386</v>
      </c>
      <c r="K92" s="33"/>
      <c r="L92" s="33"/>
    </row>
    <row r="93" spans="1:13" ht="22.05" customHeight="1" thickBot="1" x14ac:dyDescent="0.5">
      <c r="A93" s="98"/>
      <c r="B93" s="176" t="s">
        <v>65</v>
      </c>
      <c r="C93" s="177" t="s">
        <v>62</v>
      </c>
      <c r="D93" s="178" t="s">
        <v>63</v>
      </c>
      <c r="E93" s="98"/>
      <c r="F93" s="279" t="str">
        <f>CHOOSE(M1,"TEL：0256-46-8417 
FAX：0256-46-8431","TEL：0258-86-8773
FAX:0258-86-8783")</f>
        <v>TEL：0256-46-8417 
FAX：0256-46-8431</v>
      </c>
      <c r="G93" s="279"/>
      <c r="H93" s="279"/>
      <c r="I93" s="33"/>
      <c r="J93" s="33"/>
      <c r="K93" s="33"/>
      <c r="L93" s="33"/>
    </row>
    <row r="94" spans="1:13" ht="22.05" customHeight="1" x14ac:dyDescent="0.15">
      <c r="A94" s="33"/>
      <c r="B94" s="179" t="s">
        <v>295</v>
      </c>
      <c r="C94" s="100"/>
      <c r="D94" s="100"/>
      <c r="E94" s="98"/>
      <c r="F94" s="278" t="str">
        <f>CHOOSE(M1,"MAIL： kenoh@maru-goto.net","MAIL：virts.post@gmail.com")</f>
        <v>MAIL： kenoh@maru-goto.net</v>
      </c>
      <c r="G94" s="278"/>
      <c r="H94" s="278"/>
      <c r="I94" s="33"/>
      <c r="J94" s="33"/>
      <c r="K94" s="33"/>
      <c r="L94" s="180"/>
      <c r="M94" s="181"/>
    </row>
    <row r="95" spans="1:13" ht="22.05" customHeight="1" x14ac:dyDescent="0.45">
      <c r="A95" s="33"/>
      <c r="B95" s="261" t="s">
        <v>245</v>
      </c>
      <c r="C95" s="261"/>
      <c r="D95" s="261"/>
      <c r="E95" s="153"/>
      <c r="F95" s="153"/>
      <c r="G95" s="6"/>
      <c r="H95" s="9"/>
      <c r="I95" s="33"/>
      <c r="J95" s="33"/>
      <c r="K95" s="33"/>
      <c r="L95" s="33"/>
    </row>
    <row r="96" spans="1:13" ht="22.05" customHeight="1" x14ac:dyDescent="0.45">
      <c r="A96" s="153"/>
      <c r="B96" s="261"/>
      <c r="C96" s="261"/>
      <c r="D96" s="261"/>
      <c r="E96" s="33"/>
      <c r="F96" s="33"/>
      <c r="G96" s="33"/>
      <c r="H96" s="33"/>
      <c r="I96" s="33"/>
      <c r="J96" s="33"/>
      <c r="K96" s="33"/>
      <c r="L96" s="33"/>
    </row>
    <row r="97" ht="22.05" customHeight="1" x14ac:dyDescent="0.45"/>
    <row r="98" ht="22.05" customHeight="1" x14ac:dyDescent="0.45"/>
    <row r="99" ht="22.05" customHeight="1" x14ac:dyDescent="0.45"/>
    <row r="100" ht="22.05" customHeight="1" x14ac:dyDescent="0.45"/>
    <row r="101" ht="22.05" customHeight="1" x14ac:dyDescent="0.45"/>
    <row r="102" ht="22.05" customHeight="1" x14ac:dyDescent="0.45"/>
    <row r="103" ht="22.05" customHeight="1" x14ac:dyDescent="0.45"/>
    <row r="104" ht="22.05" customHeight="1" x14ac:dyDescent="0.45"/>
    <row r="105" ht="22.05" customHeight="1" x14ac:dyDescent="0.45"/>
  </sheetData>
  <mergeCells count="33">
    <mergeCell ref="C91:D91"/>
    <mergeCell ref="G52:H53"/>
    <mergeCell ref="G91:I91"/>
    <mergeCell ref="B95:D96"/>
    <mergeCell ref="A80:B80"/>
    <mergeCell ref="F89:G89"/>
    <mergeCell ref="I81:J81"/>
    <mergeCell ref="A52:D53"/>
    <mergeCell ref="E64:F64"/>
    <mergeCell ref="A74:B74"/>
    <mergeCell ref="J90:L90"/>
    <mergeCell ref="J91:L91"/>
    <mergeCell ref="I79:J79"/>
    <mergeCell ref="F94:H94"/>
    <mergeCell ref="F93:H93"/>
    <mergeCell ref="K81:L81"/>
    <mergeCell ref="J1:L1"/>
    <mergeCell ref="J51:L51"/>
    <mergeCell ref="E52:F53"/>
    <mergeCell ref="E51:F51"/>
    <mergeCell ref="E4:F5"/>
    <mergeCell ref="E3:F3"/>
    <mergeCell ref="J3:L3"/>
    <mergeCell ref="I48:J48"/>
    <mergeCell ref="K48:L48"/>
    <mergeCell ref="I41:J41"/>
    <mergeCell ref="A3:D3"/>
    <mergeCell ref="A4:D5"/>
    <mergeCell ref="A51:D51"/>
    <mergeCell ref="E31:F31"/>
    <mergeCell ref="G51:H51"/>
    <mergeCell ref="G4:H5"/>
    <mergeCell ref="G3:H3"/>
  </mergeCells>
  <phoneticPr fontId="2"/>
  <conditionalFormatting sqref="B9:C47 B57:C73 B78:C79">
    <cfRule type="expression" dxfId="17" priority="4">
      <formula>IF($D9="",FALSE,$C9&lt;&gt;$D9)</formula>
    </cfRule>
  </conditionalFormatting>
  <conditionalFormatting sqref="B9:D47 B57:D73 B78:D79">
    <cfRule type="expression" dxfId="16" priority="5">
      <formula>$C9=$D9</formula>
    </cfRule>
  </conditionalFormatting>
  <conditionalFormatting sqref="D9:D47 D57:D73 D78:D79">
    <cfRule type="expression" dxfId="15" priority="3">
      <formula>IF($D9="",FALSE,$C9&lt;&gt;$D9)</formula>
    </cfRule>
  </conditionalFormatting>
  <conditionalFormatting sqref="F9:G30 F57:G63">
    <cfRule type="expression" dxfId="14" priority="6">
      <formula>IF($H9="",FALSE,$G9&lt;&gt;$H9)</formula>
    </cfRule>
  </conditionalFormatting>
  <conditionalFormatting sqref="F9:H30 F57:H63">
    <cfRule type="expression" dxfId="13" priority="8">
      <formula>$G9=$H9</formula>
    </cfRule>
  </conditionalFormatting>
  <conditionalFormatting sqref="H9:H30 H57:H63">
    <cfRule type="expression" dxfId="12" priority="7">
      <formula>IF($H9="",FALSE,$G9&lt;&gt;$H9)</formula>
    </cfRule>
  </conditionalFormatting>
  <conditionalFormatting sqref="J9:L40 J57:L78">
    <cfRule type="expression" dxfId="11" priority="2">
      <formula>$K9=$L9</formula>
    </cfRule>
  </conditionalFormatting>
  <conditionalFormatting sqref="J57:L78 J9:K40">
    <cfRule type="expression" dxfId="10" priority="21">
      <formula>IF($L9="",FALSE,$L9&lt;&gt;$K9)</formula>
    </cfRule>
  </conditionalFormatting>
  <conditionalFormatting sqref="L9:L40 L57:L78">
    <cfRule type="expression" dxfId="9" priority="1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23FEE5D6-B87A-45D8-A7A3-BB035D4B6BBC}">
      <formula1>"　　　　　月号,4月号(3/25～3/31),5月号(4/24～4/30),6月号(5/25～5/31)"</formula1>
    </dataValidation>
  </dataValidations>
  <pageMargins left="0.7" right="0.7" top="0.75" bottom="0.75" header="0.3" footer="0.3"/>
  <pageSetup paperSize="9" scale="68" fitToHeight="2" orientation="portrait" r:id="rId1"/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2F03-1451-4CF5-9D05-AF16BBF99915}">
  <sheetPr>
    <pageSetUpPr fitToPage="1"/>
  </sheetPr>
  <dimension ref="A1:M57"/>
  <sheetViews>
    <sheetView view="pageBreakPreview" zoomScaleNormal="100" zoomScaleSheetLayoutView="100" workbookViewId="0">
      <selection activeCell="A4" sqref="A4:D5"/>
    </sheetView>
  </sheetViews>
  <sheetFormatPr defaultRowHeight="12.6" x14ac:dyDescent="0.45"/>
  <cols>
    <col min="1" max="1" width="8.69921875" style="36" customWidth="1"/>
    <col min="2" max="2" width="15.69921875" style="36" customWidth="1"/>
    <col min="3" max="4" width="7.69921875" style="36" customWidth="1"/>
    <col min="5" max="5" width="8.69921875" style="36" customWidth="1"/>
    <col min="6" max="6" width="15.69921875" style="36" customWidth="1"/>
    <col min="7" max="8" width="7.69921875" style="36" customWidth="1"/>
    <col min="9" max="9" width="8.69921875" style="36" customWidth="1"/>
    <col min="10" max="10" width="15.69921875" style="36" customWidth="1"/>
    <col min="11" max="12" width="7.69921875" style="36" customWidth="1"/>
    <col min="13" max="21" width="8.796875" style="36"/>
    <col min="22" max="22" width="8.69921875" style="36" customWidth="1"/>
    <col min="23" max="16384" width="8.796875" style="36"/>
  </cols>
  <sheetData>
    <row r="1" spans="1:13" ht="27" customHeight="1" thickBot="1" x14ac:dyDescent="0.5">
      <c r="A1" s="285" t="s">
        <v>208</v>
      </c>
      <c r="B1" s="286"/>
      <c r="C1" s="286"/>
      <c r="D1" s="33"/>
      <c r="E1" s="33"/>
      <c r="F1" s="33"/>
      <c r="G1" s="33"/>
      <c r="H1" s="35"/>
      <c r="I1" s="239" t="s">
        <v>317</v>
      </c>
      <c r="J1" s="239"/>
      <c r="K1" s="239"/>
      <c r="L1" s="239"/>
      <c r="M1" s="14">
        <v>1</v>
      </c>
    </row>
    <row r="2" spans="1:13" ht="25.05" customHeight="1" thickTop="1" thickBot="1" x14ac:dyDescent="0.5">
      <c r="A2" s="287"/>
      <c r="B2" s="287"/>
      <c r="C2" s="287"/>
      <c r="D2" s="183" t="s">
        <v>66</v>
      </c>
      <c r="E2" s="40"/>
      <c r="F2" s="37"/>
      <c r="G2" s="42"/>
      <c r="H2" s="43"/>
      <c r="I2" s="19" t="s">
        <v>244</v>
      </c>
      <c r="J2" s="20"/>
      <c r="K2" s="20"/>
      <c r="L2" s="21"/>
    </row>
    <row r="3" spans="1:13" ht="18" customHeight="1" thickTop="1" x14ac:dyDescent="0.45">
      <c r="A3" s="223" t="s">
        <v>231</v>
      </c>
      <c r="B3" s="224"/>
      <c r="C3" s="224"/>
      <c r="D3" s="225"/>
      <c r="E3" s="234" t="s">
        <v>1</v>
      </c>
      <c r="F3" s="225"/>
      <c r="G3" s="234" t="s">
        <v>2</v>
      </c>
      <c r="H3" s="225"/>
      <c r="I3" s="47" t="s">
        <v>3</v>
      </c>
      <c r="J3" s="251"/>
      <c r="K3" s="252"/>
      <c r="L3" s="253"/>
    </row>
    <row r="4" spans="1:13" ht="18" customHeight="1" x14ac:dyDescent="0.45">
      <c r="A4" s="292"/>
      <c r="B4" s="293"/>
      <c r="C4" s="293"/>
      <c r="D4" s="294"/>
      <c r="E4" s="295" t="s">
        <v>271</v>
      </c>
      <c r="F4" s="296"/>
      <c r="G4" s="235">
        <f>D43+H29+H38+L26+H43</f>
        <v>0</v>
      </c>
      <c r="H4" s="236"/>
      <c r="I4" s="48" t="s">
        <v>80</v>
      </c>
      <c r="J4" s="22"/>
      <c r="K4" s="49" t="s">
        <v>81</v>
      </c>
      <c r="L4" s="23"/>
    </row>
    <row r="5" spans="1:13" ht="18" customHeight="1" thickBot="1" x14ac:dyDescent="0.5">
      <c r="A5" s="229"/>
      <c r="B5" s="230"/>
      <c r="C5" s="230"/>
      <c r="D5" s="231"/>
      <c r="E5" s="297"/>
      <c r="F5" s="298"/>
      <c r="G5" s="237"/>
      <c r="H5" s="238"/>
      <c r="I5" s="50" t="s">
        <v>36</v>
      </c>
      <c r="J5" s="15"/>
      <c r="K5" s="51" t="s">
        <v>34</v>
      </c>
      <c r="L5" s="16"/>
    </row>
    <row r="6" spans="1:13" ht="18" customHeight="1" thickTop="1" thickBot="1" x14ac:dyDescent="0.5">
      <c r="A6" s="52" t="s">
        <v>79</v>
      </c>
      <c r="B6" s="53"/>
      <c r="C6" s="53"/>
      <c r="D6" s="54"/>
      <c r="E6" s="55"/>
      <c r="G6" s="56"/>
      <c r="H6" s="57"/>
      <c r="I6" s="58" t="s">
        <v>37</v>
      </c>
      <c r="J6" s="17"/>
      <c r="K6" s="59" t="s">
        <v>35</v>
      </c>
      <c r="L6" s="18"/>
    </row>
    <row r="7" spans="1:13" ht="22.05" customHeight="1" thickTop="1" thickBot="1" x14ac:dyDescent="0.5">
      <c r="A7" s="60" t="s">
        <v>126</v>
      </c>
      <c r="B7" s="61"/>
      <c r="C7" s="62"/>
      <c r="D7" s="63"/>
      <c r="E7" s="184" t="s">
        <v>149</v>
      </c>
      <c r="F7" s="64"/>
      <c r="G7" s="65"/>
      <c r="H7" s="61"/>
      <c r="I7" s="60" t="s">
        <v>218</v>
      </c>
      <c r="J7" s="66"/>
      <c r="K7" s="62"/>
      <c r="L7" s="33"/>
    </row>
    <row r="8" spans="1:13" s="72" customFormat="1" ht="22.05" customHeight="1" x14ac:dyDescent="0.45">
      <c r="A8" s="67" t="s">
        <v>33</v>
      </c>
      <c r="B8" s="68" t="s">
        <v>4</v>
      </c>
      <c r="C8" s="69" t="s">
        <v>5</v>
      </c>
      <c r="D8" s="71" t="s">
        <v>2</v>
      </c>
      <c r="E8" s="68" t="s">
        <v>33</v>
      </c>
      <c r="F8" s="68" t="s">
        <v>4</v>
      </c>
      <c r="G8" s="69" t="s">
        <v>5</v>
      </c>
      <c r="H8" s="71" t="s">
        <v>2</v>
      </c>
      <c r="I8" s="68" t="s">
        <v>33</v>
      </c>
      <c r="J8" s="68" t="s">
        <v>4</v>
      </c>
      <c r="K8" s="69" t="s">
        <v>5</v>
      </c>
      <c r="L8" s="71" t="s">
        <v>2</v>
      </c>
    </row>
    <row r="9" spans="1:13" ht="22.05" customHeight="1" x14ac:dyDescent="0.45">
      <c r="A9" s="73" t="s">
        <v>46</v>
      </c>
      <c r="B9" s="74" t="s">
        <v>87</v>
      </c>
      <c r="C9" s="75">
        <v>450</v>
      </c>
      <c r="D9" s="7"/>
      <c r="E9" s="79" t="s">
        <v>38</v>
      </c>
      <c r="F9" s="80" t="s">
        <v>282</v>
      </c>
      <c r="G9" s="75">
        <v>150</v>
      </c>
      <c r="H9" s="7"/>
      <c r="I9" s="131" t="s">
        <v>38</v>
      </c>
      <c r="J9" s="74" t="s">
        <v>153</v>
      </c>
      <c r="K9" s="75">
        <v>375</v>
      </c>
      <c r="L9" s="2"/>
    </row>
    <row r="10" spans="1:13" ht="22.05" customHeight="1" x14ac:dyDescent="0.45">
      <c r="A10" s="76" t="s">
        <v>48</v>
      </c>
      <c r="B10" s="77" t="s">
        <v>284</v>
      </c>
      <c r="C10" s="78">
        <v>640</v>
      </c>
      <c r="D10" s="1"/>
      <c r="E10" s="81" t="s">
        <v>289</v>
      </c>
      <c r="F10" s="74" t="s">
        <v>283</v>
      </c>
      <c r="G10" s="82">
        <v>245</v>
      </c>
      <c r="H10" s="2"/>
      <c r="I10" s="135" t="s">
        <v>8</v>
      </c>
      <c r="J10" s="87" t="s">
        <v>154</v>
      </c>
      <c r="K10" s="78">
        <v>350</v>
      </c>
      <c r="L10" s="1"/>
    </row>
    <row r="11" spans="1:13" ht="22.05" customHeight="1" x14ac:dyDescent="0.45">
      <c r="A11" s="76" t="s">
        <v>49</v>
      </c>
      <c r="B11" s="77" t="s">
        <v>89</v>
      </c>
      <c r="C11" s="78">
        <v>715</v>
      </c>
      <c r="D11" s="1"/>
      <c r="E11" s="83" t="s">
        <v>8</v>
      </c>
      <c r="F11" s="84" t="s">
        <v>269</v>
      </c>
      <c r="G11" s="78">
        <v>335</v>
      </c>
      <c r="H11" s="1"/>
      <c r="I11" s="135" t="s">
        <v>39</v>
      </c>
      <c r="J11" s="87" t="s">
        <v>155</v>
      </c>
      <c r="K11" s="78">
        <v>705</v>
      </c>
      <c r="L11" s="1"/>
    </row>
    <row r="12" spans="1:13" ht="22.05" customHeight="1" x14ac:dyDescent="0.45">
      <c r="A12" s="76" t="s">
        <v>51</v>
      </c>
      <c r="B12" s="77" t="s">
        <v>90</v>
      </c>
      <c r="C12" s="78">
        <v>385</v>
      </c>
      <c r="D12" s="1"/>
      <c r="E12" s="81" t="s">
        <v>39</v>
      </c>
      <c r="F12" s="74" t="s">
        <v>276</v>
      </c>
      <c r="G12" s="82">
        <v>190</v>
      </c>
      <c r="H12" s="2"/>
      <c r="I12" s="135" t="s">
        <v>40</v>
      </c>
      <c r="J12" s="87" t="s">
        <v>156</v>
      </c>
      <c r="K12" s="78">
        <v>530</v>
      </c>
      <c r="L12" s="1"/>
    </row>
    <row r="13" spans="1:13" ht="22.05" customHeight="1" x14ac:dyDescent="0.45">
      <c r="A13" s="76" t="s">
        <v>52</v>
      </c>
      <c r="B13" s="77" t="s">
        <v>91</v>
      </c>
      <c r="C13" s="78">
        <v>360</v>
      </c>
      <c r="D13" s="1"/>
      <c r="E13" s="81" t="s">
        <v>278</v>
      </c>
      <c r="F13" s="74" t="s">
        <v>277</v>
      </c>
      <c r="G13" s="82">
        <v>160</v>
      </c>
      <c r="H13" s="2"/>
      <c r="I13" s="135" t="s">
        <v>42</v>
      </c>
      <c r="J13" s="87" t="s">
        <v>157</v>
      </c>
      <c r="K13" s="78">
        <v>285</v>
      </c>
      <c r="L13" s="1"/>
    </row>
    <row r="14" spans="1:13" ht="22.05" customHeight="1" x14ac:dyDescent="0.45">
      <c r="A14" s="76" t="s">
        <v>53</v>
      </c>
      <c r="B14" s="77" t="s">
        <v>92</v>
      </c>
      <c r="C14" s="78">
        <v>340</v>
      </c>
      <c r="D14" s="1"/>
      <c r="E14" s="83" t="s">
        <v>148</v>
      </c>
      <c r="F14" s="87" t="s">
        <v>127</v>
      </c>
      <c r="G14" s="78">
        <v>405</v>
      </c>
      <c r="H14" s="1"/>
      <c r="I14" s="135" t="s">
        <v>43</v>
      </c>
      <c r="J14" s="87" t="s">
        <v>158</v>
      </c>
      <c r="K14" s="78">
        <v>290</v>
      </c>
      <c r="L14" s="1"/>
    </row>
    <row r="15" spans="1:13" ht="22.05" customHeight="1" x14ac:dyDescent="0.45">
      <c r="A15" s="76" t="s">
        <v>67</v>
      </c>
      <c r="B15" s="77" t="s">
        <v>93</v>
      </c>
      <c r="C15" s="78">
        <v>400</v>
      </c>
      <c r="D15" s="1"/>
      <c r="E15" s="83" t="s">
        <v>279</v>
      </c>
      <c r="F15" s="87" t="s">
        <v>275</v>
      </c>
      <c r="G15" s="78">
        <v>355</v>
      </c>
      <c r="H15" s="1"/>
      <c r="I15" s="135" t="s">
        <v>44</v>
      </c>
      <c r="J15" s="87" t="s">
        <v>159</v>
      </c>
      <c r="K15" s="78">
        <v>365</v>
      </c>
      <c r="L15" s="1"/>
    </row>
    <row r="16" spans="1:13" ht="22.05" customHeight="1" x14ac:dyDescent="0.45">
      <c r="A16" s="76" t="s">
        <v>68</v>
      </c>
      <c r="B16" s="77" t="s">
        <v>94</v>
      </c>
      <c r="C16" s="78">
        <v>455</v>
      </c>
      <c r="D16" s="1"/>
      <c r="E16" s="83" t="s">
        <v>280</v>
      </c>
      <c r="F16" s="87" t="s">
        <v>274</v>
      </c>
      <c r="G16" s="78">
        <v>475</v>
      </c>
      <c r="H16" s="1"/>
      <c r="I16" s="135" t="s">
        <v>45</v>
      </c>
      <c r="J16" s="87" t="s">
        <v>160</v>
      </c>
      <c r="K16" s="78">
        <v>260</v>
      </c>
      <c r="L16" s="1"/>
    </row>
    <row r="17" spans="1:12" ht="22.05" customHeight="1" x14ac:dyDescent="0.45">
      <c r="A17" s="76" t="s">
        <v>71</v>
      </c>
      <c r="B17" s="77" t="s">
        <v>95</v>
      </c>
      <c r="C17" s="78">
        <v>470</v>
      </c>
      <c r="D17" s="1"/>
      <c r="E17" s="83" t="s">
        <v>42</v>
      </c>
      <c r="F17" s="87" t="s">
        <v>129</v>
      </c>
      <c r="G17" s="78">
        <v>665</v>
      </c>
      <c r="H17" s="1"/>
      <c r="I17" s="135" t="s">
        <v>168</v>
      </c>
      <c r="J17" s="87" t="s">
        <v>161</v>
      </c>
      <c r="K17" s="78">
        <v>305</v>
      </c>
      <c r="L17" s="1"/>
    </row>
    <row r="18" spans="1:12" ht="22.05" customHeight="1" x14ac:dyDescent="0.45">
      <c r="A18" s="76" t="s">
        <v>31</v>
      </c>
      <c r="B18" s="77" t="s">
        <v>96</v>
      </c>
      <c r="C18" s="78">
        <v>330</v>
      </c>
      <c r="D18" s="1"/>
      <c r="E18" s="83" t="s">
        <v>44</v>
      </c>
      <c r="F18" s="87" t="s">
        <v>213</v>
      </c>
      <c r="G18" s="78">
        <v>430</v>
      </c>
      <c r="H18" s="1"/>
      <c r="I18" s="135" t="s">
        <v>46</v>
      </c>
      <c r="J18" s="87" t="s">
        <v>162</v>
      </c>
      <c r="K18" s="78">
        <v>800</v>
      </c>
      <c r="L18" s="1"/>
    </row>
    <row r="19" spans="1:12" ht="22.05" customHeight="1" x14ac:dyDescent="0.45">
      <c r="A19" s="76" t="s">
        <v>72</v>
      </c>
      <c r="B19" s="77" t="s">
        <v>97</v>
      </c>
      <c r="C19" s="78">
        <v>515</v>
      </c>
      <c r="D19" s="1"/>
      <c r="E19" s="83" t="s">
        <v>45</v>
      </c>
      <c r="F19" s="87" t="s">
        <v>232</v>
      </c>
      <c r="G19" s="78">
        <v>415</v>
      </c>
      <c r="H19" s="1"/>
      <c r="I19" s="135" t="s">
        <v>48</v>
      </c>
      <c r="J19" s="87" t="s">
        <v>309</v>
      </c>
      <c r="K19" s="78">
        <v>320</v>
      </c>
      <c r="L19" s="215"/>
    </row>
    <row r="20" spans="1:12" ht="22.05" customHeight="1" x14ac:dyDescent="0.45">
      <c r="A20" s="76" t="s">
        <v>32</v>
      </c>
      <c r="B20" s="77" t="s">
        <v>98</v>
      </c>
      <c r="C20" s="78">
        <v>335</v>
      </c>
      <c r="D20" s="1"/>
      <c r="E20" s="83" t="s">
        <v>46</v>
      </c>
      <c r="F20" s="87" t="s">
        <v>214</v>
      </c>
      <c r="G20" s="78">
        <v>320</v>
      </c>
      <c r="H20" s="1"/>
      <c r="I20" s="210" t="s">
        <v>311</v>
      </c>
      <c r="J20" s="139" t="s">
        <v>310</v>
      </c>
      <c r="K20" s="140">
        <v>285</v>
      </c>
      <c r="L20" s="3"/>
    </row>
    <row r="21" spans="1:12" ht="22.05" customHeight="1" x14ac:dyDescent="0.45">
      <c r="A21" s="76" t="s">
        <v>6</v>
      </c>
      <c r="B21" s="77" t="s">
        <v>99</v>
      </c>
      <c r="C21" s="78">
        <v>685</v>
      </c>
      <c r="D21" s="1"/>
      <c r="E21" s="83" t="s">
        <v>47</v>
      </c>
      <c r="F21" s="87" t="s">
        <v>215</v>
      </c>
      <c r="G21" s="78">
        <v>435</v>
      </c>
      <c r="H21" s="1"/>
      <c r="I21" s="135" t="s">
        <v>49</v>
      </c>
      <c r="J21" s="87" t="s">
        <v>163</v>
      </c>
      <c r="K21" s="78">
        <v>410</v>
      </c>
      <c r="L21" s="1"/>
    </row>
    <row r="22" spans="1:12" ht="22.05" customHeight="1" x14ac:dyDescent="0.45">
      <c r="A22" s="76" t="s">
        <v>9</v>
      </c>
      <c r="B22" s="77" t="s">
        <v>100</v>
      </c>
      <c r="C22" s="78">
        <v>385</v>
      </c>
      <c r="D22" s="1"/>
      <c r="E22" s="83" t="s">
        <v>48</v>
      </c>
      <c r="F22" s="87" t="s">
        <v>134</v>
      </c>
      <c r="G22" s="78">
        <v>860</v>
      </c>
      <c r="H22" s="1"/>
      <c r="I22" s="135" t="s">
        <v>50</v>
      </c>
      <c r="J22" s="87" t="s">
        <v>164</v>
      </c>
      <c r="K22" s="78">
        <v>260</v>
      </c>
      <c r="L22" s="1"/>
    </row>
    <row r="23" spans="1:12" ht="22.05" customHeight="1" x14ac:dyDescent="0.45">
      <c r="A23" s="76" t="s">
        <v>10</v>
      </c>
      <c r="B23" s="77" t="s">
        <v>250</v>
      </c>
      <c r="C23" s="78">
        <v>310</v>
      </c>
      <c r="D23" s="1"/>
      <c r="E23" s="83" t="s">
        <v>6</v>
      </c>
      <c r="F23" s="87" t="s">
        <v>216</v>
      </c>
      <c r="G23" s="92">
        <v>435</v>
      </c>
      <c r="H23" s="1"/>
      <c r="I23" s="135" t="s">
        <v>51</v>
      </c>
      <c r="J23" s="87" t="s">
        <v>165</v>
      </c>
      <c r="K23" s="78">
        <v>575</v>
      </c>
      <c r="L23" s="1"/>
    </row>
    <row r="24" spans="1:12" ht="22.05" customHeight="1" x14ac:dyDescent="0.45">
      <c r="A24" s="76" t="s">
        <v>121</v>
      </c>
      <c r="B24" s="77" t="s">
        <v>101</v>
      </c>
      <c r="C24" s="78">
        <v>280</v>
      </c>
      <c r="D24" s="1"/>
      <c r="E24" s="81" t="s">
        <v>9</v>
      </c>
      <c r="F24" s="74" t="s">
        <v>217</v>
      </c>
      <c r="G24" s="82">
        <v>510</v>
      </c>
      <c r="H24" s="2"/>
      <c r="I24" s="135" t="s">
        <v>53</v>
      </c>
      <c r="J24" s="87" t="s">
        <v>166</v>
      </c>
      <c r="K24" s="78">
        <v>335</v>
      </c>
      <c r="L24" s="1"/>
    </row>
    <row r="25" spans="1:12" ht="22.05" customHeight="1" thickBot="1" x14ac:dyDescent="0.5">
      <c r="A25" s="76" t="s">
        <v>13</v>
      </c>
      <c r="B25" s="77" t="s">
        <v>253</v>
      </c>
      <c r="C25" s="78">
        <v>170</v>
      </c>
      <c r="D25" s="1"/>
      <c r="E25" s="83" t="s">
        <v>10</v>
      </c>
      <c r="F25" s="87" t="s">
        <v>142</v>
      </c>
      <c r="G25" s="78">
        <v>670</v>
      </c>
      <c r="H25" s="1"/>
      <c r="I25" s="145" t="s">
        <v>68</v>
      </c>
      <c r="J25" s="94" t="s">
        <v>167</v>
      </c>
      <c r="K25" s="95">
        <v>660</v>
      </c>
      <c r="L25" s="4"/>
    </row>
    <row r="26" spans="1:12" ht="22.05" customHeight="1" thickTop="1" thickBot="1" x14ac:dyDescent="0.5">
      <c r="A26" s="76" t="s">
        <v>255</v>
      </c>
      <c r="B26" s="77" t="s">
        <v>254</v>
      </c>
      <c r="C26" s="78">
        <v>265</v>
      </c>
      <c r="D26" s="1"/>
      <c r="E26" s="186" t="s">
        <v>12</v>
      </c>
      <c r="F26" s="187" t="s">
        <v>143</v>
      </c>
      <c r="G26" s="188">
        <v>450</v>
      </c>
      <c r="H26" s="8"/>
      <c r="I26" s="262" t="s">
        <v>191</v>
      </c>
      <c r="J26" s="263"/>
      <c r="K26" s="185">
        <f>SUM(K9:K25)</f>
        <v>7110</v>
      </c>
      <c r="L26" s="152">
        <f>SUM(L9:L25)</f>
        <v>0</v>
      </c>
    </row>
    <row r="27" spans="1:12" ht="22.05" customHeight="1" x14ac:dyDescent="0.45">
      <c r="A27" s="76" t="s">
        <v>15</v>
      </c>
      <c r="B27" s="77" t="s">
        <v>103</v>
      </c>
      <c r="C27" s="78">
        <v>570</v>
      </c>
      <c r="D27" s="1"/>
      <c r="E27" s="212" t="s">
        <v>17</v>
      </c>
      <c r="F27" s="213" t="s">
        <v>306</v>
      </c>
      <c r="G27" s="91">
        <v>580</v>
      </c>
      <c r="H27" s="1"/>
      <c r="I27" s="33"/>
      <c r="J27" s="33"/>
      <c r="K27" s="33"/>
      <c r="L27" s="33"/>
    </row>
    <row r="28" spans="1:12" ht="22.05" customHeight="1" thickBot="1" x14ac:dyDescent="0.5">
      <c r="A28" s="76" t="s">
        <v>122</v>
      </c>
      <c r="B28" s="77" t="s">
        <v>209</v>
      </c>
      <c r="C28" s="78">
        <v>360</v>
      </c>
      <c r="D28" s="1"/>
      <c r="E28" s="214" t="s">
        <v>307</v>
      </c>
      <c r="F28" s="216" t="s">
        <v>312</v>
      </c>
      <c r="G28" s="217">
        <v>460</v>
      </c>
      <c r="H28" s="218"/>
      <c r="I28" s="33"/>
      <c r="J28" s="33"/>
      <c r="K28" s="33"/>
      <c r="L28" s="33"/>
    </row>
    <row r="29" spans="1:12" ht="22.05" customHeight="1" thickTop="1" thickBot="1" x14ac:dyDescent="0.5">
      <c r="A29" s="76" t="s">
        <v>22</v>
      </c>
      <c r="B29" s="77" t="s">
        <v>104</v>
      </c>
      <c r="C29" s="78">
        <v>580</v>
      </c>
      <c r="D29" s="1"/>
      <c r="E29" s="290" t="s">
        <v>151</v>
      </c>
      <c r="F29" s="291"/>
      <c r="G29" s="96">
        <f>SUM(G9:G28)</f>
        <v>8545</v>
      </c>
      <c r="H29" s="146">
        <f>SUM(H9:H28)</f>
        <v>0</v>
      </c>
      <c r="I29" s="265" t="s">
        <v>54</v>
      </c>
      <c r="J29" s="266"/>
      <c r="K29" s="280">
        <f>C43+G29+G38+K26+G43</f>
        <v>33455</v>
      </c>
      <c r="L29" s="283"/>
    </row>
    <row r="30" spans="1:12" ht="22.05" customHeight="1" x14ac:dyDescent="0.45">
      <c r="A30" s="76" t="s">
        <v>290</v>
      </c>
      <c r="B30" s="77" t="s">
        <v>258</v>
      </c>
      <c r="C30" s="78">
        <v>200</v>
      </c>
      <c r="D30" s="1"/>
      <c r="E30" s="33"/>
      <c r="F30" s="33"/>
      <c r="G30" s="33"/>
      <c r="H30" s="33"/>
      <c r="I30" s="33"/>
      <c r="J30" s="33"/>
      <c r="K30" s="33"/>
      <c r="L30" s="33"/>
    </row>
    <row r="31" spans="1:12" ht="22.05" customHeight="1" thickBot="1" x14ac:dyDescent="0.5">
      <c r="A31" s="76" t="s">
        <v>291</v>
      </c>
      <c r="B31" s="77" t="s">
        <v>259</v>
      </c>
      <c r="C31" s="78">
        <v>280</v>
      </c>
      <c r="D31" s="1"/>
      <c r="E31" s="128" t="s">
        <v>190</v>
      </c>
      <c r="F31" s="61"/>
      <c r="G31" s="65"/>
      <c r="H31" s="61"/>
      <c r="I31" s="98"/>
      <c r="J31" s="33"/>
      <c r="K31" s="33"/>
      <c r="L31" s="35"/>
    </row>
    <row r="32" spans="1:12" ht="22.05" customHeight="1" x14ac:dyDescent="0.15">
      <c r="A32" s="76" t="s">
        <v>73</v>
      </c>
      <c r="B32" s="77" t="s">
        <v>107</v>
      </c>
      <c r="C32" s="78">
        <v>625</v>
      </c>
      <c r="D32" s="1"/>
      <c r="E32" s="67" t="s">
        <v>33</v>
      </c>
      <c r="F32" s="129" t="s">
        <v>4</v>
      </c>
      <c r="G32" s="130" t="s">
        <v>5</v>
      </c>
      <c r="H32" s="71" t="s">
        <v>2</v>
      </c>
      <c r="I32" s="98"/>
      <c r="J32" s="189" t="s">
        <v>78</v>
      </c>
      <c r="K32" s="100"/>
      <c r="L32" s="100"/>
    </row>
    <row r="33" spans="1:13" ht="22.05" customHeight="1" x14ac:dyDescent="0.45">
      <c r="A33" s="76" t="s">
        <v>11</v>
      </c>
      <c r="B33" s="77" t="s">
        <v>314</v>
      </c>
      <c r="C33" s="78">
        <v>295</v>
      </c>
      <c r="D33" s="1"/>
      <c r="E33" s="132" t="s">
        <v>38</v>
      </c>
      <c r="F33" s="74" t="s">
        <v>263</v>
      </c>
      <c r="G33" s="78">
        <v>355</v>
      </c>
      <c r="H33" s="1"/>
      <c r="I33" s="98"/>
      <c r="J33" s="190" t="s">
        <v>294</v>
      </c>
      <c r="K33" s="100"/>
      <c r="L33" s="100"/>
    </row>
    <row r="34" spans="1:13" ht="22.05" customHeight="1" x14ac:dyDescent="0.45">
      <c r="A34" s="76" t="s">
        <v>14</v>
      </c>
      <c r="B34" s="77" t="s">
        <v>113</v>
      </c>
      <c r="C34" s="78">
        <v>615</v>
      </c>
      <c r="D34" s="1"/>
      <c r="E34" s="132" t="s">
        <v>8</v>
      </c>
      <c r="F34" s="74" t="s">
        <v>264</v>
      </c>
      <c r="G34" s="78">
        <v>380</v>
      </c>
      <c r="H34" s="1"/>
      <c r="I34" s="98"/>
      <c r="J34" s="191" t="s">
        <v>296</v>
      </c>
      <c r="K34" s="100"/>
      <c r="L34" s="100"/>
    </row>
    <row r="35" spans="1:13" ht="22.05" customHeight="1" x14ac:dyDescent="0.45">
      <c r="A35" s="73" t="s">
        <v>16</v>
      </c>
      <c r="B35" s="88" t="s">
        <v>114</v>
      </c>
      <c r="C35" s="82">
        <v>430</v>
      </c>
      <c r="D35" s="3"/>
      <c r="E35" s="132" t="s">
        <v>292</v>
      </c>
      <c r="F35" s="87" t="s">
        <v>286</v>
      </c>
      <c r="G35" s="78">
        <v>250</v>
      </c>
      <c r="H35" s="1"/>
      <c r="I35" s="33"/>
      <c r="J35" s="261" t="s">
        <v>245</v>
      </c>
      <c r="K35" s="261"/>
      <c r="L35" s="261"/>
    </row>
    <row r="36" spans="1:13" ht="22.05" customHeight="1" x14ac:dyDescent="0.45">
      <c r="A36" s="76" t="s">
        <v>18</v>
      </c>
      <c r="B36" s="77" t="s">
        <v>115</v>
      </c>
      <c r="C36" s="78">
        <v>730</v>
      </c>
      <c r="D36" s="3"/>
      <c r="E36" s="132" t="s">
        <v>293</v>
      </c>
      <c r="F36" s="87" t="s">
        <v>287</v>
      </c>
      <c r="G36" s="78">
        <v>465</v>
      </c>
      <c r="H36" s="1"/>
      <c r="I36" s="33"/>
      <c r="J36" s="261"/>
      <c r="K36" s="261"/>
      <c r="L36" s="261"/>
    </row>
    <row r="37" spans="1:13" ht="22.05" customHeight="1" thickBot="1" x14ac:dyDescent="0.25">
      <c r="A37" s="76" t="s">
        <v>21</v>
      </c>
      <c r="B37" s="77" t="s">
        <v>116</v>
      </c>
      <c r="C37" s="78">
        <v>480</v>
      </c>
      <c r="D37" s="3"/>
      <c r="E37" s="132" t="s">
        <v>40</v>
      </c>
      <c r="F37" s="87" t="s">
        <v>188</v>
      </c>
      <c r="G37" s="78">
        <v>470</v>
      </c>
      <c r="H37" s="1"/>
      <c r="I37" s="33"/>
      <c r="J37" s="192"/>
      <c r="K37" s="33"/>
      <c r="L37" s="100"/>
    </row>
    <row r="38" spans="1:13" ht="22.05" customHeight="1" thickTop="1" thickBot="1" x14ac:dyDescent="0.5">
      <c r="A38" s="76" t="s">
        <v>23</v>
      </c>
      <c r="B38" s="77" t="s">
        <v>117</v>
      </c>
      <c r="C38" s="78">
        <v>740</v>
      </c>
      <c r="D38" s="29"/>
      <c r="E38" s="273" t="s">
        <v>192</v>
      </c>
      <c r="F38" s="274"/>
      <c r="G38" s="185">
        <f>SUM(G33:G37)</f>
        <v>1920</v>
      </c>
      <c r="H38" s="152">
        <f>SUM(H33:H37)</f>
        <v>0</v>
      </c>
      <c r="I38" s="33"/>
      <c r="J38" s="264" t="str">
        <f>CHOOSE(M1,"●お申込み先","●お申込み・納品先",)</f>
        <v>●お申込み先</v>
      </c>
      <c r="K38" s="264"/>
      <c r="L38" s="33"/>
    </row>
    <row r="39" spans="1:13" ht="22.05" customHeight="1" x14ac:dyDescent="0.45">
      <c r="A39" s="76" t="s">
        <v>25</v>
      </c>
      <c r="B39" s="77" t="s">
        <v>273</v>
      </c>
      <c r="C39" s="78">
        <v>570</v>
      </c>
      <c r="D39" s="3"/>
      <c r="E39" s="193"/>
      <c r="F39" s="194"/>
      <c r="G39" s="195"/>
      <c r="H39" s="195"/>
      <c r="I39" s="33"/>
      <c r="J39" s="196" t="str">
        <f>CHOOSE(M1,"株式会社まるごとメディア新潟","株式会社バーツプロダクション")</f>
        <v>株式会社まるごとメディア新潟</v>
      </c>
      <c r="K39" s="167"/>
      <c r="L39" s="167"/>
      <c r="M39" s="33"/>
    </row>
    <row r="40" spans="1:13" ht="22.05" customHeight="1" thickBot="1" x14ac:dyDescent="0.2">
      <c r="A40" s="73" t="s">
        <v>28</v>
      </c>
      <c r="B40" s="88" t="s">
        <v>210</v>
      </c>
      <c r="C40" s="82">
        <v>410</v>
      </c>
      <c r="D40" s="5"/>
      <c r="E40" s="60" t="s">
        <v>193</v>
      </c>
      <c r="F40" s="147"/>
      <c r="G40" s="62"/>
      <c r="H40" s="100"/>
      <c r="I40" s="33"/>
      <c r="J40" s="170" t="str">
        <f>CHOOSE(M1,"〒955-0092","〒940-2121")</f>
        <v>〒955-0092</v>
      </c>
      <c r="K40" s="260" t="str">
        <f>CHOOSE(M1,"　県央事務所","長岡営業所")</f>
        <v>　県央事務所</v>
      </c>
      <c r="L40" s="260"/>
      <c r="M40" s="197"/>
    </row>
    <row r="41" spans="1:13" ht="22.05" customHeight="1" x14ac:dyDescent="0.45">
      <c r="A41" s="76" t="s">
        <v>211</v>
      </c>
      <c r="B41" s="77" t="s">
        <v>212</v>
      </c>
      <c r="C41" s="78">
        <v>355</v>
      </c>
      <c r="D41" s="1"/>
      <c r="E41" s="67" t="s">
        <v>33</v>
      </c>
      <c r="F41" s="129" t="s">
        <v>4</v>
      </c>
      <c r="G41" s="130" t="s">
        <v>5</v>
      </c>
      <c r="H41" s="71" t="s">
        <v>2</v>
      </c>
      <c r="I41" s="106"/>
      <c r="J41" s="201" t="str">
        <f>CHOOSE(M1,"新潟県三条市須頃3-31","新潟県長岡市喜多町386")</f>
        <v>新潟県三条市須頃3-31</v>
      </c>
      <c r="K41" s="167"/>
      <c r="L41" s="167"/>
      <c r="M41" s="33"/>
    </row>
    <row r="42" spans="1:13" ht="22.05" customHeight="1" thickBot="1" x14ac:dyDescent="0.5">
      <c r="A42" s="76" t="s">
        <v>29</v>
      </c>
      <c r="B42" s="202" t="s">
        <v>272</v>
      </c>
      <c r="C42" s="95">
        <v>765</v>
      </c>
      <c r="D42" s="4"/>
      <c r="E42" s="198" t="s">
        <v>196</v>
      </c>
      <c r="F42" s="199" t="s">
        <v>194</v>
      </c>
      <c r="G42" s="200">
        <v>385</v>
      </c>
      <c r="H42" s="182"/>
      <c r="I42" s="106"/>
      <c r="J42" s="279" t="str">
        <f>CHOOSE(M1,"TEL：0256-46-8417
FAX：0256-46-8431","TEL：0258-86-8773
FAX:0258-86-8783")</f>
        <v>TEL：0256-46-8417
FAX：0256-46-8431</v>
      </c>
      <c r="K42" s="279"/>
      <c r="L42" s="279"/>
      <c r="M42" s="33"/>
    </row>
    <row r="43" spans="1:13" ht="22.05" customHeight="1" thickTop="1" thickBot="1" x14ac:dyDescent="0.5">
      <c r="A43" s="288" t="s">
        <v>150</v>
      </c>
      <c r="B43" s="289"/>
      <c r="C43" s="96">
        <f>SUM(C9:C42)</f>
        <v>15495</v>
      </c>
      <c r="D43" s="97">
        <f>SUM(D9:D42)</f>
        <v>0</v>
      </c>
      <c r="E43" s="262" t="s">
        <v>200</v>
      </c>
      <c r="F43" s="263"/>
      <c r="G43" s="185">
        <f>SUM(G42)</f>
        <v>385</v>
      </c>
      <c r="H43" s="152">
        <f>SUM(H42)</f>
        <v>0</v>
      </c>
      <c r="I43" s="98"/>
      <c r="J43" s="278" t="str">
        <f>CHOOSE(M1,"MAIL：kenoh@maru-goto.net","MAIL：virts.post@gmail.com")</f>
        <v>MAIL：kenoh@maru-goto.net</v>
      </c>
      <c r="K43" s="278"/>
      <c r="L43" s="278"/>
      <c r="M43" s="33"/>
    </row>
    <row r="44" spans="1:13" ht="22.05" customHeight="1" x14ac:dyDescent="0.45">
      <c r="A44" s="33"/>
      <c r="B44" s="33"/>
      <c r="C44" s="33"/>
      <c r="D44" s="33"/>
      <c r="E44" s="33"/>
      <c r="F44" s="162"/>
      <c r="G44" s="158"/>
      <c r="H44" s="33"/>
      <c r="I44" s="100"/>
      <c r="J44" s="162" t="str">
        <f>CHOOSE(M1,"●納品先","","")</f>
        <v>●納品先</v>
      </c>
      <c r="K44" s="33"/>
      <c r="L44" s="33"/>
      <c r="M44" s="33"/>
    </row>
    <row r="45" spans="1:13" ht="22.05" customHeight="1" x14ac:dyDescent="0.45">
      <c r="A45" s="33"/>
      <c r="B45" s="33"/>
      <c r="C45" s="33"/>
      <c r="D45" s="33"/>
      <c r="E45" s="33"/>
      <c r="F45" s="162"/>
      <c r="G45" s="34"/>
      <c r="H45" s="159"/>
      <c r="I45" s="100"/>
      <c r="J45" s="264" t="str">
        <f>CHOOSE(M1,"株式会社まるごとメディア新潟","",)</f>
        <v>株式会社まるごとメディア新潟</v>
      </c>
      <c r="K45" s="264"/>
      <c r="L45" s="264"/>
      <c r="M45" s="203"/>
    </row>
    <row r="46" spans="1:13" ht="22.05" customHeight="1" x14ac:dyDescent="0.15">
      <c r="A46" s="33"/>
      <c r="B46" s="33"/>
      <c r="C46" s="100"/>
      <c r="D46" s="100"/>
      <c r="E46" s="282" t="s">
        <v>285</v>
      </c>
      <c r="F46" s="282"/>
      <c r="G46" s="160"/>
      <c r="H46" s="160"/>
      <c r="I46" s="100"/>
      <c r="J46" s="204" t="str">
        <f>CHOOSE(M1,"〒940-2121","",)</f>
        <v>〒940-2121</v>
      </c>
      <c r="K46" s="204"/>
      <c r="L46" s="204"/>
    </row>
    <row r="47" spans="1:13" ht="22.05" customHeight="1" x14ac:dyDescent="0.45">
      <c r="A47" s="33"/>
      <c r="B47" s="33"/>
      <c r="C47" s="33"/>
      <c r="D47" s="33"/>
      <c r="E47" s="282"/>
      <c r="F47" s="282"/>
      <c r="G47" s="33"/>
      <c r="H47" s="100"/>
      <c r="I47" s="100"/>
      <c r="J47" s="175" t="str">
        <f>CHOOSE(M1,"新潟県長岡市喜多町386","",)</f>
        <v>新潟県長岡市喜多町386</v>
      </c>
      <c r="K47" s="33"/>
      <c r="L47" s="33"/>
    </row>
    <row r="48" spans="1:13" ht="22.05" customHeight="1" x14ac:dyDescent="0.45">
      <c r="A48" s="33"/>
      <c r="B48" s="33"/>
      <c r="C48" s="33"/>
      <c r="D48" s="33"/>
      <c r="E48" s="98"/>
      <c r="F48" s="104"/>
      <c r="G48" s="100"/>
      <c r="H48" s="100"/>
      <c r="I48" s="33"/>
      <c r="J48" s="284"/>
      <c r="K48" s="284"/>
      <c r="L48" s="205"/>
    </row>
    <row r="49" spans="9:12" ht="22.05" customHeight="1" x14ac:dyDescent="0.45">
      <c r="I49" s="33"/>
      <c r="J49" s="206"/>
      <c r="K49" s="206"/>
      <c r="L49" s="33"/>
    </row>
    <row r="50" spans="9:12" ht="22.05" customHeight="1" x14ac:dyDescent="0.45">
      <c r="I50" s="153"/>
      <c r="J50" s="153"/>
      <c r="K50" s="255"/>
      <c r="L50" s="255"/>
    </row>
    <row r="51" spans="9:12" ht="22.05" customHeight="1" x14ac:dyDescent="0.45"/>
    <row r="52" spans="9:12" ht="22.05" customHeight="1" x14ac:dyDescent="0.45"/>
    <row r="53" spans="9:12" ht="22.05" customHeight="1" x14ac:dyDescent="0.45"/>
    <row r="54" spans="9:12" ht="22.05" customHeight="1" x14ac:dyDescent="0.45"/>
    <row r="55" spans="9:12" ht="22.05" customHeight="1" x14ac:dyDescent="0.45"/>
    <row r="56" spans="9:12" ht="22.05" customHeight="1" x14ac:dyDescent="0.45"/>
    <row r="57" spans="9:12" ht="22.05" customHeight="1" x14ac:dyDescent="0.45"/>
  </sheetData>
  <mergeCells count="25">
    <mergeCell ref="G4:H5"/>
    <mergeCell ref="A43:B43"/>
    <mergeCell ref="E29:F29"/>
    <mergeCell ref="A4:D5"/>
    <mergeCell ref="E4:F5"/>
    <mergeCell ref="I1:L1"/>
    <mergeCell ref="G3:H3"/>
    <mergeCell ref="J3:L3"/>
    <mergeCell ref="A1:C2"/>
    <mergeCell ref="A3:D3"/>
    <mergeCell ref="E3:F3"/>
    <mergeCell ref="I26:J26"/>
    <mergeCell ref="E46:F47"/>
    <mergeCell ref="E38:F38"/>
    <mergeCell ref="E43:F43"/>
    <mergeCell ref="K50:L50"/>
    <mergeCell ref="I29:J29"/>
    <mergeCell ref="K29:L29"/>
    <mergeCell ref="J48:K48"/>
    <mergeCell ref="J35:L36"/>
    <mergeCell ref="J38:K38"/>
    <mergeCell ref="J45:L45"/>
    <mergeCell ref="J43:L43"/>
    <mergeCell ref="J42:L42"/>
    <mergeCell ref="K40:L40"/>
  </mergeCells>
  <phoneticPr fontId="2"/>
  <conditionalFormatting sqref="B9:D42">
    <cfRule type="expression" dxfId="8" priority="5">
      <formula>IF($D9="",FALSE,$C9&lt;&gt;$D9)</formula>
    </cfRule>
    <cfRule type="expression" dxfId="7" priority="6">
      <formula>$C9=$D9</formula>
    </cfRule>
  </conditionalFormatting>
  <conditionalFormatting sqref="D9:D42">
    <cfRule type="expression" dxfId="6" priority="4">
      <formula>IF($D9="",FALSE,$C9&lt;&gt;$D9)</formula>
    </cfRule>
  </conditionalFormatting>
  <conditionalFormatting sqref="F9:G28 F33:G37 F42:G42">
    <cfRule type="expression" dxfId="5" priority="9">
      <formula>IF($H9="",FALSE,$G9&lt;&gt;$H9)</formula>
    </cfRule>
  </conditionalFormatting>
  <conditionalFormatting sqref="F9:H28 F33:H37 F42:H42">
    <cfRule type="expression" dxfId="4" priority="7">
      <formula>$G9=$H9</formula>
    </cfRule>
  </conditionalFormatting>
  <conditionalFormatting sqref="H9:H28 H33:H37 H42">
    <cfRule type="expression" dxfId="3" priority="10">
      <formula>IF($H9="",FALSE,$G9&lt;&gt;$H9)</formula>
    </cfRule>
  </conditionalFormatting>
  <conditionalFormatting sqref="J9:K25">
    <cfRule type="expression" dxfId="2" priority="13">
      <formula>IF($L9="",FALSE,$K9&lt;&gt;$L9)</formula>
    </cfRule>
  </conditionalFormatting>
  <conditionalFormatting sqref="J9:L25">
    <cfRule type="expression" dxfId="1" priority="15">
      <formula>$K9=$L9</formula>
    </cfRule>
  </conditionalFormatting>
  <conditionalFormatting sqref="L9:L25">
    <cfRule type="expression" dxfId="0" priority="14">
      <formula>IF($L9="",FALSE,$K9&lt;&gt;$L9)</formula>
    </cfRule>
  </conditionalFormatting>
  <dataValidations count="1">
    <dataValidation type="list" allowBlank="1" showErrorMessage="1" promptTitle="申込号をリストから選択してください" sqref="E4:F5" xr:uid="{ABBE8CDE-3597-43DF-B4BE-DC24619699C7}">
      <formula1>"　月　　日～　　月　　日配布,3月9日～3月15日配布,4月6日～4月12日配布"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Option Button 5">
              <controlPr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Option Button 6">
              <controlPr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まるごとチラシ折込発注書</vt:lpstr>
      <vt:lpstr>チラシのみの配布発注書</vt:lpstr>
      <vt:lpstr>お願い!Print_Area</vt:lpstr>
      <vt:lpstr>チラシのみの配布発注書!Print_Area</vt:lpstr>
      <vt:lpstr>まるごとチラシ折込発注書!Print_Area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佐藤　萌愛</cp:lastModifiedBy>
  <cp:lastPrinted>2025-02-13T07:52:19Z</cp:lastPrinted>
  <dcterms:created xsi:type="dcterms:W3CDTF">2024-03-14T05:36:04Z</dcterms:created>
  <dcterms:modified xsi:type="dcterms:W3CDTF">2026-01-28T05:28:05Z</dcterms:modified>
</cp:coreProperties>
</file>