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6月～26年8月ポスティング発注書\県央\"/>
    </mc:Choice>
  </mc:AlternateContent>
  <xr:revisionPtr revIDLastSave="0" documentId="13_ncr:1_{77E10441-13D9-4082-A457-7DE3E1E3C931}" xr6:coauthVersionLast="47" xr6:coauthVersionMax="47" xr10:uidLastSave="{00000000-0000-0000-0000-000000000000}"/>
  <bookViews>
    <workbookView xWindow="-108" yWindow="-108" windowWidth="23256" windowHeight="12456" activeTab="1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</sheets>
  <definedNames>
    <definedName name="_xlnm._FilterDatabase" localSheetId="1" hidden="1">まるごとチラシ折込発注書!$A$1:$M$81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J43" i="3"/>
  <c r="F94" i="1"/>
  <c r="J42" i="3" l="1"/>
  <c r="F93" i="1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<sst xmlns="http://schemas.openxmlformats.org/spreadsheetml/2006/main" count="589" uniqueCount="318">
  <si>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</si>
  <si>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</si>
  <si>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</si>
  <si>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</si>
  <si>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</si>
  <si>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</si>
  <si>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</si>
  <si>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</si>
  <si>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</si>
  <si>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</si>
  <si>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</si>
  <si>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</si>
  <si>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</si>
  <si>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</si>
  <si>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</si>
  <si>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</si>
  <si>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</si>
  <si>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</si>
  <si>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</si>
  <si>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</si>
  <si>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</si>
  <si>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</si>
  <si>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</si>
  <si>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</si>
  <si>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</si>
  <si>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</si>
  <si>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</si>
  <si>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</si>
  <si>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</si>
  <si>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</si>
  <si>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</si>
  <si>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</si>
  <si>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</si>
  <si>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</si>
  <si>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</si>
  <si>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</si>
  <si>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</si>
  <si>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</si>
  <si>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</si>
  <si>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</si>
  <si>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</si>
  <si>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</si>
  <si>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</si>
  <si>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</si>
  <si>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</si>
  <si>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</si>
  <si>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</si>
  <si>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</si>
  <si>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</si>
  <si>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</si>
  <si>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</si>
  <si>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</si>
  <si>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</si>
  <si>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</si>
  <si>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</si>
  <si>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</si>
  <si>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</si>
  <si>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</si>
  <si>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</si>
  <si>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</si>
  <si>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</si>
  <si>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</si>
  <si>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</si>
  <si>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</si>
  <si>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</si>
  <si>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</si>
  <si>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</si>
  <si>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</si>
  <si>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</si>
  <si>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</si>
  <si>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</si>
  <si>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</si>
  <si>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</si>
  <si>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</si>
  <si>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</si>
  <si>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</si>
  <si>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</si>
  <si>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</si>
  <si>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</si>
  <si>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</si>
  <si>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</si>
  <si>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</si>
  <si>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</si>
  <si>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</si>
  <si>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</si>
  <si>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</si>
  <si>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</si>
  <si>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</si>
  <si>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</si>
  <si>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</si>
  <si>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</si>
  <si>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</si>
  <si>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</si>
  <si>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</si>
  <si>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</si>
  <si>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</si>
  <si>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</si>
  <si>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</si>
  <si>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</si>
  <si>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</si>
  <si>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</si>
  <si>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</si>
  <si>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</si>
  <si>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</si>
  <si>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</si>
  <si>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</si>
  <si>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</si>
  <si>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</si>
  <si>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</si>
  <si>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</si>
  <si>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</si>
  <si>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</si>
  <si>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</si>
  <si>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</si>
  <si>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</si>
  <si>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</si>
  <si>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</si>
  <si>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</si>
  <si>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</si>
  <si>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</si>
  <si>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</si>
  <si>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</si>
  <si>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</si>
  <si>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</si>
  <si>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</si>
  <si>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</si>
  <si>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</si>
  <si>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</si>
  <si>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</si>
  <si>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</si>
  <si>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</si>
  <si>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</si>
  <si>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</si>
  <si>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</si>
  <si>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</si>
  <si>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</si>
  <si>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</si>
  <si>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</si>
  <si>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</si>
  <si>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</si>
  <si>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</si>
  <si>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</si>
  <si>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</si>
  <si>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</si>
  <si>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</si>
  <si>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</si>
  <si>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</si>
  <si>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</si>
  <si>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</si>
  <si>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</si>
  <si>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</si>
  <si>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</si>
  <si>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</si>
  <si>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</si>
  <si>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</si>
  <si>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</si>
  <si>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</si>
  <si>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</si>
  <si>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</si>
  <si>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</si>
  <si>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</si>
  <si>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</si>
  <si>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</si>
  <si>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</si>
  <si>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</si>
  <si>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</si>
  <si>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</si>
  <si>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</si>
  <si>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</si>
  <si>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</si>
  <si>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</si>
  <si>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</si>
  <si>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</si>
  <si>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</si>
  <si>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</si>
  <si>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</si>
  <si>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</si>
  <si>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</si>
  <si>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</si>
  <si>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</si>
  <si>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</si>
  <si>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</si>
  <si>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</si>
  <si>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</si>
  <si>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</si>
  <si>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</si>
  <si>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</si>
  <si>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</si>
  <si>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</si>
  <si>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</si>
  <si>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</si>
  <si>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</si>
  <si>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</si>
  <si>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</si>
  <si>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</si>
  <si>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</si>
  <si>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</si>
  <si>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</si>
  <si>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</si>
  <si>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</si>
  <si>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</si>
  <si>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</si>
  <si>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</si>
  <si>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</si>
  <si>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</si>
  <si>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</si>
  <si>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</si>
  <si>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</si>
  <si>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</si>
  <si>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</si>
  <si>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</si>
  <si>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</si>
  <si>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</si>
  <si>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</si>
  <si>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</si>
  <si>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</si>
  <si>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</si>
  <si>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</si>
  <si>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</si>
  <si>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</si>
  <si>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</si>
  <si>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</si>
  <si>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</si>
  <si>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</si>
  <si>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</si>
  <si>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</si>
  <si>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</si>
  <si>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</si>
  <si>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</si>
  <si>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</si>
  <si>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</si>
  <si>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</si>
  <si>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</si>
  <si>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</si>
  <si>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</si>
  <si>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</si>
  <si>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</si>
  <si>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</si>
  <si>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</si>
  <si>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</si>
  <si>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</si>
  <si>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</si>
  <si>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</si>
  <si>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</si>
  <si>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</si>
  <si>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</si>
  <si>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</si>
  <si>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</si>
  <si>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</si>
  <si>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</si>
  <si>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</si>
  <si>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</si>
  <si>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</si>
  <si>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</si>
  <si>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</si>
  <si>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</si>
  <si>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</si>
  <si>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</si>
  <si>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</si>
  <si>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</si>
  <si>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</si>
  <si>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</si>
  <si>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</si>
  <si>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</si>
  <si>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</si>
  <si>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</si>
  <si>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</si>
  <si>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</si>
  <si>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</si>
  <si>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</si>
  <si>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</si>
  <si>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</si>
  <si>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</si>
  <si>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</si>
  <si>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</si>
  <si>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</si>
  <si>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</si>
  <si>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</si>
  <si>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</si>
  <si>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</si>
  <si>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</si>
  <si>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</si>
  <si>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</si>
  <si>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</si>
  <si>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</si>
  <si>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</si>
  <si>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</si>
  <si>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</si>
  <si>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</si>
  <si>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</si>
  <si>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</si>
  <si>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</si>
  <si>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</si>
  <si>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</si>
  <si>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</si>
  <si>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</si>
  <si>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</si>
  <si>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</si>
  <si>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</si>
  <si>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</si>
  <si>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</si>
  <si>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</si>
  <si>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</si>
  <si>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</si>
  <si>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</si>
  <si>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</si>
  <si>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</si>
  <si>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</si>
  <si>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</si>
  <si>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</si>
  <si>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</si>
  <si>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</si>
  <si>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</si>
  <si>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</si>
  <si>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</si>
  <si>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</si>
  <si>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R8年7月号～R8年9月号まで有効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</si>
  <si>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R8年6月8日～R8年7月12日まで有効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8" eb="2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</si>
</sst>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5" formatCode="#.0;\-#.0;;@"/>
    <numFmt numFmtId="186" formatCode="0.0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301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01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05" xfId="0" applyFont="1" applyFill="1" applyBorder="1" applyAlignment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185" fontId="4" fillId="2" borderId="82" xfId="0" applyNumberFormat="1" applyFont="1" applyFill="1" applyBorder="1" applyAlignment="1">
      <alignment horizontal="center" vertical="center" shrinkToFit="1"/>
    </xf>
    <xf numFmtId="186" fontId="4" fillId="2" borderId="56" xfId="0" applyNumberFormat="1" applyFont="1" applyFill="1" applyBorder="1" applyAlignment="1" applyProtection="1">
      <alignment horizontal="center" vertical="center" shrinkToFit="1"/>
      <protection locked="0"/>
    </xf>
    <xf numFmtId="38" fontId="21" fillId="2" borderId="23" xfId="0" applyNumberFormat="1" applyFont="1" applyFill="1" applyBorder="1" applyAlignment="1">
      <alignment horizontal="center" vertical="center" shrinkToFit="1"/>
    </xf>
    <xf numFmtId="38" fontId="21" fillId="2" borderId="4" xfId="0" applyNumberFormat="1" applyFont="1" applyFill="1" applyBorder="1" applyAlignment="1">
      <alignment horizontal="center" vertical="center" shrinkToFit="1"/>
    </xf>
    <xf numFmtId="38" fontId="21" fillId="2" borderId="61" xfId="0" applyNumberFormat="1" applyFont="1" applyFill="1" applyBorder="1" applyAlignment="1">
      <alignment horizontal="center" vertical="center" shrinkToFit="1"/>
    </xf>
    <xf numFmtId="38" fontId="21" fillId="2" borderId="62" xfId="0" applyNumberFormat="1" applyFont="1" applyFill="1" applyBorder="1" applyAlignment="1">
      <alignment horizontal="center" vertical="center" shrinkToFit="1"/>
    </xf>
    <xf numFmtId="38" fontId="21" fillId="2" borderId="86" xfId="0" applyNumberFormat="1" applyFont="1" applyFill="1" applyBorder="1" applyAlignment="1">
      <alignment horizontal="center" vertical="center" shrinkToFit="1"/>
    </xf>
    <xf numFmtId="38" fontId="21" fillId="2" borderId="67" xfId="0" applyNumberFormat="1" applyFont="1" applyFill="1" applyBorder="1" applyAlignment="1">
      <alignment horizontal="center" vertical="center" shrinkToFit="1"/>
    </xf>
    <xf numFmtId="38" fontId="21" fillId="2" borderId="70" xfId="0" applyNumberFormat="1" applyFont="1" applyFill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  <xf numFmtId="38" fontId="37" fillId="2" borderId="23" xfId="0" applyNumberFormat="1" applyFont="1" applyFill="1" applyBorder="1" applyAlignment="1">
      <alignment horizontal="center"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M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zoomScaleNormal="100" workbookViewId="0"/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297</v>
      </c>
    </row>
    <row r="4" spans="1:9" x14ac:dyDescent="0.45">
      <c r="A4" s="200" t="s">
        <v>298</v>
      </c>
      <c r="I4" s="13" t="s">
        <v>239</v>
      </c>
    </row>
    <row r="5" spans="1:9" x14ac:dyDescent="0.45">
      <c r="A5" t="s">
        <v>299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300</v>
      </c>
    </row>
    <row r="10" spans="1:9" x14ac:dyDescent="0.45">
      <c r="A10" t="s">
        <v>301</v>
      </c>
    </row>
    <row r="11" spans="1:9" x14ac:dyDescent="0.45">
      <c r="A11" t="s">
        <v>302</v>
      </c>
    </row>
    <row r="13" spans="1:9" x14ac:dyDescent="0.45">
      <c r="A13" s="282" t="s">
        <v>303</v>
      </c>
      <c r="B13" s="282"/>
      <c r="C13" s="282"/>
      <c r="D13" s="282"/>
      <c r="E13" s="282"/>
      <c r="F13" s="282"/>
      <c r="G13" s="282"/>
    </row>
    <row r="14" spans="1:9" x14ac:dyDescent="0.45">
      <c r="A14" s="201" t="s">
        <v>304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tabSelected="1"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14" width="8.796875" style="36"/>
    <col min="15" max="15" width="8.69921875" style="36" customWidth="1"/>
    <col min="16" max="16384" width="8.796875" style="36"/>
  </cols>
  <sheetData>
    <row r="1" spans="1:13" ht="27" customHeight="1" thickBot="1" x14ac:dyDescent="0.5">
      <c r="A1" s="32"/>
      <c r="B1" s="33"/>
      <c r="C1" s="34"/>
      <c r="D1" s="33"/>
      <c r="E1" s="33"/>
      <c r="F1" s="33"/>
      <c r="G1" s="33"/>
      <c r="H1" s="35"/>
      <c r="J1" s="239" t="s">
        <v>316</v>
      </c>
      <c r="K1" s="239"/>
      <c r="L1" s="239"/>
      <c r="M1" s="14">
        <v>1</v>
      </c>
    </row>
    <row r="2" spans="1:13" ht="25.05" customHeight="1" thickTop="1" thickBot="1" x14ac:dyDescent="0.5">
      <c r="A2" s="32"/>
      <c r="B2" s="37"/>
      <c r="C2" s="38"/>
      <c r="D2" s="39" t="s">
        <v>0</v>
      </c>
      <c r="E2" s="40"/>
      <c r="F2" s="41"/>
      <c r="G2" s="42"/>
      <c r="H2" s="43"/>
      <c r="I2" s="44" t="s">
        <v>244</v>
      </c>
      <c r="J2" s="45"/>
      <c r="K2" s="45"/>
      <c r="L2" s="46"/>
    </row>
    <row r="3" spans="1:13" ht="18" customHeight="1" thickTop="1" x14ac:dyDescent="0.45">
      <c r="A3" s="223" t="s">
        <v>230</v>
      </c>
      <c r="B3" s="224"/>
      <c r="C3" s="224"/>
      <c r="D3" s="225"/>
      <c r="E3" s="22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26"/>
      <c r="B4" s="227"/>
      <c r="C4" s="227"/>
      <c r="D4" s="228"/>
      <c r="E4" s="247" t="s">
        <v>246</v>
      </c>
      <c r="F4" s="248"/>
      <c r="G4" s="235">
        <f>H31+L41+D74+H64+D80+L79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49"/>
      <c r="F5" s="250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215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63"/>
      <c r="F7" s="64"/>
      <c r="G7" s="65"/>
      <c r="H7" s="61"/>
      <c r="I7" s="60" t="s">
        <v>149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0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38</v>
      </c>
      <c r="B9" s="74" t="s">
        <v>247</v>
      </c>
      <c r="C9" s="75">
        <v>260</v>
      </c>
      <c r="D9" s="24"/>
      <c r="E9" s="76" t="s">
        <v>123</v>
      </c>
      <c r="F9" s="77" t="s">
        <v>110</v>
      </c>
      <c r="G9" s="78">
        <v>450</v>
      </c>
      <c r="H9" s="1"/>
      <c r="I9" s="79" t="s">
        <v>38</v>
      </c>
      <c r="J9" s="80" t="s">
        <v>282</v>
      </c>
      <c r="K9" s="75">
        <v>150</v>
      </c>
      <c r="L9" s="7"/>
    </row>
    <row r="10" spans="1:13" ht="22.05" customHeight="1" x14ac:dyDescent="0.45">
      <c r="A10" s="73" t="s">
        <v>8</v>
      </c>
      <c r="B10" s="74" t="s">
        <v>248</v>
      </c>
      <c r="C10" s="78">
        <v>150</v>
      </c>
      <c r="D10" s="25"/>
      <c r="E10" s="76" t="s">
        <v>30</v>
      </c>
      <c r="F10" s="77" t="s">
        <v>111</v>
      </c>
      <c r="G10" s="78">
        <v>415</v>
      </c>
      <c r="H10" s="1"/>
      <c r="I10" s="81" t="s">
        <v>281</v>
      </c>
      <c r="J10" s="74" t="s">
        <v>283</v>
      </c>
      <c r="K10" s="82">
        <v>245</v>
      </c>
      <c r="L10" s="2"/>
    </row>
    <row r="11" spans="1:13" ht="22.05" customHeight="1" x14ac:dyDescent="0.45">
      <c r="A11" s="73" t="s">
        <v>225</v>
      </c>
      <c r="B11" s="74" t="s">
        <v>249</v>
      </c>
      <c r="C11" s="82">
        <v>210</v>
      </c>
      <c r="D11" s="26"/>
      <c r="E11" s="76" t="s">
        <v>76</v>
      </c>
      <c r="F11" s="77" t="s">
        <v>267</v>
      </c>
      <c r="G11" s="78">
        <v>360</v>
      </c>
      <c r="H11" s="1"/>
      <c r="I11" s="83" t="s">
        <v>8</v>
      </c>
      <c r="J11" s="84" t="s">
        <v>305</v>
      </c>
      <c r="K11" s="78">
        <v>335</v>
      </c>
      <c r="L11" s="1"/>
    </row>
    <row r="12" spans="1:13" ht="22.05" customHeight="1" x14ac:dyDescent="0.45">
      <c r="A12" s="76" t="s">
        <v>39</v>
      </c>
      <c r="B12" s="77" t="s">
        <v>82</v>
      </c>
      <c r="C12" s="78">
        <v>320</v>
      </c>
      <c r="D12" s="25"/>
      <c r="E12" s="76" t="s">
        <v>77</v>
      </c>
      <c r="F12" s="77" t="s">
        <v>268</v>
      </c>
      <c r="G12" s="78">
        <v>530</v>
      </c>
      <c r="H12" s="1"/>
      <c r="I12" s="81" t="s">
        <v>288</v>
      </c>
      <c r="J12" s="74" t="s">
        <v>276</v>
      </c>
      <c r="K12" s="82">
        <v>185</v>
      </c>
      <c r="L12" s="2"/>
    </row>
    <row r="13" spans="1:13" ht="22.05" customHeight="1" x14ac:dyDescent="0.45">
      <c r="A13" s="76" t="s">
        <v>40</v>
      </c>
      <c r="B13" s="77" t="s">
        <v>83</v>
      </c>
      <c r="C13" s="78">
        <v>315</v>
      </c>
      <c r="D13" s="25"/>
      <c r="E13" s="85" t="s">
        <v>124</v>
      </c>
      <c r="F13" s="86" t="s">
        <v>112</v>
      </c>
      <c r="G13" s="78">
        <v>365</v>
      </c>
      <c r="H13" s="1"/>
      <c r="I13" s="81" t="s">
        <v>278</v>
      </c>
      <c r="J13" s="74" t="s">
        <v>277</v>
      </c>
      <c r="K13" s="82">
        <v>160</v>
      </c>
      <c r="L13" s="2"/>
    </row>
    <row r="14" spans="1:13" ht="22.05" customHeight="1" x14ac:dyDescent="0.45">
      <c r="A14" s="76" t="s">
        <v>41</v>
      </c>
      <c r="B14" s="77" t="s">
        <v>84</v>
      </c>
      <c r="C14" s="78">
        <v>445</v>
      </c>
      <c r="D14" s="25"/>
      <c r="E14" s="85" t="s">
        <v>7</v>
      </c>
      <c r="F14" s="77" t="s">
        <v>261</v>
      </c>
      <c r="G14" s="78">
        <v>305</v>
      </c>
      <c r="H14" s="2"/>
      <c r="I14" s="83" t="s">
        <v>148</v>
      </c>
      <c r="J14" s="87" t="s">
        <v>127</v>
      </c>
      <c r="K14" s="78">
        <v>435</v>
      </c>
      <c r="L14" s="1"/>
    </row>
    <row r="15" spans="1:13" ht="22.05" customHeight="1" x14ac:dyDescent="0.45">
      <c r="A15" s="76" t="s">
        <v>42</v>
      </c>
      <c r="B15" s="77" t="s">
        <v>85</v>
      </c>
      <c r="C15" s="78">
        <v>510</v>
      </c>
      <c r="D15" s="25"/>
      <c r="E15" s="73" t="s">
        <v>260</v>
      </c>
      <c r="F15" s="88" t="s">
        <v>262</v>
      </c>
      <c r="G15" s="82">
        <v>230</v>
      </c>
      <c r="H15" s="1"/>
      <c r="I15" s="83" t="s">
        <v>40</v>
      </c>
      <c r="J15" s="87" t="s">
        <v>128</v>
      </c>
      <c r="K15" s="78">
        <v>550</v>
      </c>
      <c r="L15" s="1"/>
    </row>
    <row r="16" spans="1:13" ht="22.05" customHeight="1" x14ac:dyDescent="0.45">
      <c r="A16" s="76" t="s">
        <v>44</v>
      </c>
      <c r="B16" s="77" t="s">
        <v>86</v>
      </c>
      <c r="C16" s="78">
        <v>330</v>
      </c>
      <c r="D16" s="25"/>
      <c r="E16" s="85" t="s">
        <v>11</v>
      </c>
      <c r="F16" s="77" t="s">
        <v>314</v>
      </c>
      <c r="G16" s="78">
        <v>305</v>
      </c>
      <c r="H16" s="1"/>
      <c r="I16" s="83" t="s">
        <v>41</v>
      </c>
      <c r="J16" s="87" t="s">
        <v>274</v>
      </c>
      <c r="K16" s="78">
        <v>580</v>
      </c>
      <c r="L16" s="1"/>
    </row>
    <row r="17" spans="1:12" ht="22.05" customHeight="1" x14ac:dyDescent="0.45">
      <c r="A17" s="76" t="s">
        <v>46</v>
      </c>
      <c r="B17" s="77" t="s">
        <v>87</v>
      </c>
      <c r="C17" s="78">
        <v>505</v>
      </c>
      <c r="D17" s="25"/>
      <c r="E17" s="89" t="s">
        <v>14</v>
      </c>
      <c r="F17" s="74" t="s">
        <v>113</v>
      </c>
      <c r="G17" s="82">
        <v>615</v>
      </c>
      <c r="H17" s="2"/>
      <c r="I17" s="83" t="s">
        <v>42</v>
      </c>
      <c r="J17" s="87" t="s">
        <v>129</v>
      </c>
      <c r="K17" s="78">
        <v>665</v>
      </c>
      <c r="L17" s="1"/>
    </row>
    <row r="18" spans="1:12" ht="22.05" customHeight="1" x14ac:dyDescent="0.45">
      <c r="A18" s="76" t="s">
        <v>48</v>
      </c>
      <c r="B18" s="77" t="s">
        <v>88</v>
      </c>
      <c r="C18" s="78">
        <v>735</v>
      </c>
      <c r="D18" s="25"/>
      <c r="E18" s="90" t="s">
        <v>16</v>
      </c>
      <c r="F18" s="87" t="s">
        <v>114</v>
      </c>
      <c r="G18" s="78">
        <v>420</v>
      </c>
      <c r="H18" s="1"/>
      <c r="I18" s="83" t="s">
        <v>44</v>
      </c>
      <c r="J18" s="87" t="s">
        <v>130</v>
      </c>
      <c r="K18" s="78">
        <v>450</v>
      </c>
      <c r="L18" s="1"/>
    </row>
    <row r="19" spans="1:12" ht="22.05" customHeight="1" x14ac:dyDescent="0.45">
      <c r="A19" s="76" t="s">
        <v>49</v>
      </c>
      <c r="B19" s="77" t="s">
        <v>89</v>
      </c>
      <c r="C19" s="78">
        <v>805</v>
      </c>
      <c r="D19" s="25"/>
      <c r="E19" s="85" t="s">
        <v>18</v>
      </c>
      <c r="F19" s="87" t="s">
        <v>115</v>
      </c>
      <c r="G19" s="78">
        <v>720</v>
      </c>
      <c r="H19" s="1"/>
      <c r="I19" s="83" t="s">
        <v>45</v>
      </c>
      <c r="J19" s="87" t="s">
        <v>131</v>
      </c>
      <c r="K19" s="78">
        <v>445</v>
      </c>
      <c r="L19" s="1"/>
    </row>
    <row r="20" spans="1:12" ht="22.05" customHeight="1" x14ac:dyDescent="0.45">
      <c r="A20" s="76" t="s">
        <v>51</v>
      </c>
      <c r="B20" s="77" t="s">
        <v>90</v>
      </c>
      <c r="C20" s="78">
        <v>385</v>
      </c>
      <c r="D20" s="25"/>
      <c r="E20" s="85" t="s">
        <v>21</v>
      </c>
      <c r="F20" s="87" t="s">
        <v>116</v>
      </c>
      <c r="G20" s="91">
        <v>480</v>
      </c>
      <c r="H20" s="1"/>
      <c r="I20" s="83" t="s">
        <v>46</v>
      </c>
      <c r="J20" s="87" t="s">
        <v>132</v>
      </c>
      <c r="K20" s="78">
        <v>320</v>
      </c>
      <c r="L20" s="1"/>
    </row>
    <row r="21" spans="1:12" ht="22.05" customHeight="1" x14ac:dyDescent="0.45">
      <c r="A21" s="76" t="s">
        <v>52</v>
      </c>
      <c r="B21" s="77" t="s">
        <v>91</v>
      </c>
      <c r="C21" s="78">
        <v>365</v>
      </c>
      <c r="D21" s="25"/>
      <c r="E21" s="85" t="s">
        <v>23</v>
      </c>
      <c r="F21" s="74" t="s">
        <v>117</v>
      </c>
      <c r="G21" s="78">
        <v>735</v>
      </c>
      <c r="H21" s="1"/>
      <c r="I21" s="83" t="s">
        <v>47</v>
      </c>
      <c r="J21" s="87" t="s">
        <v>133</v>
      </c>
      <c r="K21" s="78">
        <v>455</v>
      </c>
      <c r="L21" s="1"/>
    </row>
    <row r="22" spans="1:12" ht="22.05" customHeight="1" x14ac:dyDescent="0.45">
      <c r="A22" s="76" t="s">
        <v>53</v>
      </c>
      <c r="B22" s="77" t="s">
        <v>92</v>
      </c>
      <c r="C22" s="78">
        <v>340</v>
      </c>
      <c r="D22" s="25"/>
      <c r="E22" s="90" t="s">
        <v>25</v>
      </c>
      <c r="F22" s="87" t="s">
        <v>118</v>
      </c>
      <c r="G22" s="78">
        <v>570</v>
      </c>
      <c r="H22" s="1"/>
      <c r="I22" s="83" t="s">
        <v>48</v>
      </c>
      <c r="J22" s="87" t="s">
        <v>134</v>
      </c>
      <c r="K22" s="78">
        <v>860</v>
      </c>
      <c r="L22" s="1"/>
    </row>
    <row r="23" spans="1:12" ht="22.05" customHeight="1" x14ac:dyDescent="0.45">
      <c r="A23" s="76" t="s">
        <v>67</v>
      </c>
      <c r="B23" s="77" t="s">
        <v>93</v>
      </c>
      <c r="C23" s="78">
        <v>400</v>
      </c>
      <c r="D23" s="25"/>
      <c r="E23" s="90" t="s">
        <v>28</v>
      </c>
      <c r="F23" s="87" t="s">
        <v>210</v>
      </c>
      <c r="G23" s="78">
        <v>420</v>
      </c>
      <c r="H23" s="1"/>
      <c r="I23" s="83" t="s">
        <v>49</v>
      </c>
      <c r="J23" s="87" t="s">
        <v>135</v>
      </c>
      <c r="K23" s="78">
        <v>515</v>
      </c>
      <c r="L23" s="1"/>
    </row>
    <row r="24" spans="1:12" ht="22.05" customHeight="1" x14ac:dyDescent="0.45">
      <c r="A24" s="76" t="s">
        <v>68</v>
      </c>
      <c r="B24" s="77" t="s">
        <v>94</v>
      </c>
      <c r="C24" s="78">
        <v>475</v>
      </c>
      <c r="D24" s="25"/>
      <c r="E24" s="90" t="s">
        <v>211</v>
      </c>
      <c r="F24" s="87" t="s">
        <v>212</v>
      </c>
      <c r="G24" s="78">
        <v>355</v>
      </c>
      <c r="H24" s="1"/>
      <c r="I24" s="83" t="s">
        <v>51</v>
      </c>
      <c r="J24" s="87" t="s">
        <v>136</v>
      </c>
      <c r="K24" s="78">
        <v>415</v>
      </c>
      <c r="L24" s="1"/>
    </row>
    <row r="25" spans="1:12" ht="22.05" customHeight="1" x14ac:dyDescent="0.45">
      <c r="A25" s="76" t="s">
        <v>71</v>
      </c>
      <c r="B25" s="77" t="s">
        <v>95</v>
      </c>
      <c r="C25" s="78">
        <v>485</v>
      </c>
      <c r="D25" s="25"/>
      <c r="E25" s="90" t="s">
        <v>29</v>
      </c>
      <c r="F25" s="87" t="s">
        <v>119</v>
      </c>
      <c r="G25" s="78">
        <v>765</v>
      </c>
      <c r="H25" s="1"/>
      <c r="I25" s="83" t="s">
        <v>53</v>
      </c>
      <c r="J25" s="87" t="s">
        <v>137</v>
      </c>
      <c r="K25" s="92">
        <v>600</v>
      </c>
      <c r="L25" s="1"/>
    </row>
    <row r="26" spans="1:12" ht="22.05" customHeight="1" x14ac:dyDescent="0.45">
      <c r="A26" s="76" t="s">
        <v>31</v>
      </c>
      <c r="B26" s="77" t="s">
        <v>96</v>
      </c>
      <c r="C26" s="78">
        <v>330</v>
      </c>
      <c r="D26" s="25"/>
      <c r="E26" s="85" t="s">
        <v>125</v>
      </c>
      <c r="F26" s="87" t="s">
        <v>120</v>
      </c>
      <c r="G26" s="78">
        <v>400</v>
      </c>
      <c r="H26" s="1"/>
      <c r="I26" s="81" t="s">
        <v>68</v>
      </c>
      <c r="J26" s="74" t="s">
        <v>138</v>
      </c>
      <c r="K26" s="82">
        <v>700</v>
      </c>
      <c r="L26" s="2"/>
    </row>
    <row r="27" spans="1:12" ht="22.05" customHeight="1" x14ac:dyDescent="0.45">
      <c r="A27" s="76" t="s">
        <v>72</v>
      </c>
      <c r="B27" s="77" t="s">
        <v>97</v>
      </c>
      <c r="C27" s="78">
        <v>505</v>
      </c>
      <c r="D27" s="25"/>
      <c r="E27" s="89" t="s">
        <v>219</v>
      </c>
      <c r="F27" s="74" t="s">
        <v>207</v>
      </c>
      <c r="G27" s="82">
        <v>220</v>
      </c>
      <c r="H27" s="1"/>
      <c r="I27" s="83" t="s">
        <v>71</v>
      </c>
      <c r="J27" s="87" t="s">
        <v>139</v>
      </c>
      <c r="K27" s="78">
        <v>645</v>
      </c>
      <c r="L27" s="1"/>
    </row>
    <row r="28" spans="1:12" ht="22.05" customHeight="1" x14ac:dyDescent="0.45">
      <c r="A28" s="76" t="s">
        <v>32</v>
      </c>
      <c r="B28" s="77" t="s">
        <v>98</v>
      </c>
      <c r="C28" s="78">
        <v>335</v>
      </c>
      <c r="D28" s="25"/>
      <c r="E28" s="90" t="s">
        <v>220</v>
      </c>
      <c r="F28" s="87" t="s">
        <v>204</v>
      </c>
      <c r="G28" s="78">
        <v>220</v>
      </c>
      <c r="H28" s="1"/>
      <c r="I28" s="83" t="s">
        <v>72</v>
      </c>
      <c r="J28" s="87" t="s">
        <v>315</v>
      </c>
      <c r="K28" s="78">
        <v>405</v>
      </c>
      <c r="L28" s="1"/>
    </row>
    <row r="29" spans="1:12" ht="22.05" customHeight="1" x14ac:dyDescent="0.45">
      <c r="A29" s="76" t="s">
        <v>6</v>
      </c>
      <c r="B29" s="77" t="s">
        <v>99</v>
      </c>
      <c r="C29" s="78">
        <v>685</v>
      </c>
      <c r="D29" s="25"/>
      <c r="E29" s="90" t="s">
        <v>221</v>
      </c>
      <c r="F29" s="87" t="s">
        <v>205</v>
      </c>
      <c r="G29" s="78">
        <v>215</v>
      </c>
      <c r="H29" s="1"/>
      <c r="I29" s="83" t="s">
        <v>6</v>
      </c>
      <c r="J29" s="87" t="s">
        <v>140</v>
      </c>
      <c r="K29" s="78">
        <v>435</v>
      </c>
      <c r="L29" s="1"/>
    </row>
    <row r="30" spans="1:12" ht="22.05" customHeight="1" thickBot="1" x14ac:dyDescent="0.5">
      <c r="A30" s="76" t="s">
        <v>9</v>
      </c>
      <c r="B30" s="77" t="s">
        <v>100</v>
      </c>
      <c r="C30" s="78">
        <v>380</v>
      </c>
      <c r="D30" s="25"/>
      <c r="E30" s="93" t="s">
        <v>222</v>
      </c>
      <c r="F30" s="94" t="s">
        <v>206</v>
      </c>
      <c r="G30" s="95">
        <v>320</v>
      </c>
      <c r="H30" s="4"/>
      <c r="I30" s="83" t="s">
        <v>9</v>
      </c>
      <c r="J30" s="87" t="s">
        <v>141</v>
      </c>
      <c r="K30" s="78">
        <v>510</v>
      </c>
      <c r="L30" s="1"/>
    </row>
    <row r="31" spans="1:12" ht="22.05" customHeight="1" thickTop="1" thickBot="1" x14ac:dyDescent="0.5">
      <c r="A31" s="76" t="s">
        <v>10</v>
      </c>
      <c r="B31" s="77" t="s">
        <v>250</v>
      </c>
      <c r="C31" s="78">
        <v>310</v>
      </c>
      <c r="D31" s="25"/>
      <c r="E31" s="232" t="s">
        <v>150</v>
      </c>
      <c r="F31" s="233"/>
      <c r="G31" s="300">
        <f>SUM(C9:C47)+SUM(G9:G30)</f>
        <v>25580</v>
      </c>
      <c r="H31" s="217">
        <f>SUM(D9:D47)+SUM(H9:H30)</f>
        <v>0</v>
      </c>
      <c r="I31" s="83" t="s">
        <v>223</v>
      </c>
      <c r="J31" s="87" t="s">
        <v>202</v>
      </c>
      <c r="K31" s="78">
        <v>265</v>
      </c>
      <c r="L31" s="1"/>
    </row>
    <row r="32" spans="1:12" ht="22.05" customHeight="1" x14ac:dyDescent="0.45">
      <c r="A32" s="76" t="s">
        <v>121</v>
      </c>
      <c r="B32" s="77" t="s">
        <v>101</v>
      </c>
      <c r="C32" s="78">
        <v>260</v>
      </c>
      <c r="D32" s="1"/>
      <c r="E32" s="96"/>
      <c r="F32" s="97"/>
      <c r="G32" s="98"/>
      <c r="H32" s="99"/>
      <c r="I32" s="83" t="s">
        <v>224</v>
      </c>
      <c r="J32" s="87" t="s">
        <v>203</v>
      </c>
      <c r="K32" s="78">
        <v>295</v>
      </c>
      <c r="L32" s="1"/>
    </row>
    <row r="33" spans="1:12" ht="22.05" customHeight="1" x14ac:dyDescent="0.45">
      <c r="A33" s="76" t="s">
        <v>12</v>
      </c>
      <c r="B33" s="77" t="s">
        <v>102</v>
      </c>
      <c r="C33" s="78">
        <v>430</v>
      </c>
      <c r="D33" s="1"/>
      <c r="E33" s="96"/>
      <c r="F33" s="97"/>
      <c r="G33" s="98"/>
      <c r="H33" s="99"/>
      <c r="I33" s="83" t="s">
        <v>10</v>
      </c>
      <c r="J33" s="87" t="s">
        <v>142</v>
      </c>
      <c r="K33" s="78">
        <v>670</v>
      </c>
      <c r="L33" s="1"/>
    </row>
    <row r="34" spans="1:12" ht="22.05" customHeight="1" x14ac:dyDescent="0.45">
      <c r="A34" s="76" t="s">
        <v>13</v>
      </c>
      <c r="B34" s="77" t="s">
        <v>253</v>
      </c>
      <c r="C34" s="78">
        <v>180</v>
      </c>
      <c r="D34" s="1"/>
      <c r="E34" s="96"/>
      <c r="F34" s="97"/>
      <c r="G34" s="98"/>
      <c r="H34" s="99"/>
      <c r="I34" s="83" t="s">
        <v>12</v>
      </c>
      <c r="J34" s="87" t="s">
        <v>143</v>
      </c>
      <c r="K34" s="78">
        <v>450</v>
      </c>
      <c r="L34" s="1"/>
    </row>
    <row r="35" spans="1:12" ht="22.05" customHeight="1" x14ac:dyDescent="0.45">
      <c r="A35" s="76" t="s">
        <v>256</v>
      </c>
      <c r="B35" s="77" t="s">
        <v>254</v>
      </c>
      <c r="C35" s="78">
        <v>265</v>
      </c>
      <c r="D35" s="1"/>
      <c r="E35" s="96"/>
      <c r="F35" s="97"/>
      <c r="G35" s="98"/>
      <c r="H35" s="100"/>
      <c r="I35" s="83" t="s">
        <v>13</v>
      </c>
      <c r="J35" s="87" t="s">
        <v>144</v>
      </c>
      <c r="K35" s="101">
        <v>450</v>
      </c>
      <c r="L35" s="1"/>
    </row>
    <row r="36" spans="1:12" ht="22.05" customHeight="1" x14ac:dyDescent="0.45">
      <c r="A36" s="76" t="s">
        <v>15</v>
      </c>
      <c r="B36" s="77" t="s">
        <v>103</v>
      </c>
      <c r="C36" s="78">
        <v>570</v>
      </c>
      <c r="D36" s="1"/>
      <c r="E36" s="96"/>
      <c r="F36" s="102"/>
      <c r="G36" s="98"/>
      <c r="H36" s="100"/>
      <c r="I36" s="83" t="s">
        <v>15</v>
      </c>
      <c r="J36" s="84" t="s">
        <v>145</v>
      </c>
      <c r="K36" s="78">
        <v>430</v>
      </c>
      <c r="L36" s="1"/>
    </row>
    <row r="37" spans="1:12" ht="22.05" customHeight="1" x14ac:dyDescent="0.45">
      <c r="A37" s="73" t="s">
        <v>17</v>
      </c>
      <c r="B37" s="88" t="s">
        <v>251</v>
      </c>
      <c r="C37" s="82">
        <v>320</v>
      </c>
      <c r="D37" s="3"/>
      <c r="E37" s="96"/>
      <c r="F37" s="97"/>
      <c r="G37" s="98"/>
      <c r="H37" s="100"/>
      <c r="I37" s="83" t="s">
        <v>17</v>
      </c>
      <c r="J37" s="87" t="s">
        <v>306</v>
      </c>
      <c r="K37" s="78">
        <v>580</v>
      </c>
      <c r="L37" s="1"/>
    </row>
    <row r="38" spans="1:12" ht="22.05" customHeight="1" x14ac:dyDescent="0.45">
      <c r="A38" s="76" t="s">
        <v>19</v>
      </c>
      <c r="B38" s="77" t="s">
        <v>252</v>
      </c>
      <c r="C38" s="78">
        <v>425</v>
      </c>
      <c r="D38" s="3"/>
      <c r="E38" s="96"/>
      <c r="F38" s="102"/>
      <c r="G38" s="98"/>
      <c r="H38" s="100"/>
      <c r="I38" s="204" t="s">
        <v>307</v>
      </c>
      <c r="J38" s="135" t="s">
        <v>308</v>
      </c>
      <c r="K38" s="136">
        <v>460</v>
      </c>
      <c r="L38" s="212"/>
    </row>
    <row r="39" spans="1:12" ht="22.05" customHeight="1" x14ac:dyDescent="0.45">
      <c r="A39" s="76" t="s">
        <v>122</v>
      </c>
      <c r="B39" s="77" t="s">
        <v>313</v>
      </c>
      <c r="C39" s="78">
        <v>450</v>
      </c>
      <c r="D39" s="3"/>
      <c r="E39" s="96"/>
      <c r="F39" s="97"/>
      <c r="G39" s="98"/>
      <c r="H39" s="100"/>
      <c r="I39" s="83" t="s">
        <v>122</v>
      </c>
      <c r="J39" s="84" t="s">
        <v>146</v>
      </c>
      <c r="K39" s="78">
        <v>520</v>
      </c>
      <c r="L39" s="1"/>
    </row>
    <row r="40" spans="1:12" ht="22.05" customHeight="1" thickBot="1" x14ac:dyDescent="0.5">
      <c r="A40" s="76" t="s">
        <v>22</v>
      </c>
      <c r="B40" s="77" t="s">
        <v>104</v>
      </c>
      <c r="C40" s="78">
        <v>690</v>
      </c>
      <c r="D40" s="29"/>
      <c r="E40" s="96"/>
      <c r="F40" s="102"/>
      <c r="G40" s="98"/>
      <c r="H40" s="100"/>
      <c r="I40" s="103" t="s">
        <v>22</v>
      </c>
      <c r="J40" s="94" t="s">
        <v>147</v>
      </c>
      <c r="K40" s="95">
        <v>360</v>
      </c>
      <c r="L40" s="4"/>
    </row>
    <row r="41" spans="1:12" ht="22.05" customHeight="1" thickTop="1" thickBot="1" x14ac:dyDescent="0.5">
      <c r="A41" s="76" t="s">
        <v>24</v>
      </c>
      <c r="B41" s="77" t="s">
        <v>105</v>
      </c>
      <c r="C41" s="78">
        <v>540</v>
      </c>
      <c r="D41" s="3"/>
      <c r="E41" s="96"/>
      <c r="F41" s="102"/>
      <c r="G41" s="98"/>
      <c r="H41" s="100"/>
      <c r="I41" s="256" t="s">
        <v>151</v>
      </c>
      <c r="J41" s="257"/>
      <c r="K41" s="300">
        <f>SUM(K9:K40)</f>
        <v>14540</v>
      </c>
      <c r="L41" s="217">
        <f>SUM(L9:L40)</f>
        <v>0</v>
      </c>
    </row>
    <row r="42" spans="1:12" ht="22.05" customHeight="1" x14ac:dyDescent="0.45">
      <c r="A42" s="76" t="s">
        <v>26</v>
      </c>
      <c r="B42" s="77" t="s">
        <v>106</v>
      </c>
      <c r="C42" s="78">
        <v>200</v>
      </c>
      <c r="D42" s="3"/>
      <c r="E42" s="96"/>
      <c r="F42" s="102"/>
      <c r="G42" s="98"/>
      <c r="H42" s="98"/>
      <c r="I42" s="104"/>
      <c r="J42" s="102"/>
      <c r="K42" s="98"/>
      <c r="L42" s="98"/>
    </row>
    <row r="43" spans="1:12" ht="22.05" customHeight="1" x14ac:dyDescent="0.45">
      <c r="A43" s="76" t="s">
        <v>27</v>
      </c>
      <c r="B43" s="77" t="s">
        <v>258</v>
      </c>
      <c r="C43" s="78">
        <v>200</v>
      </c>
      <c r="D43" s="3"/>
      <c r="E43" s="96"/>
      <c r="F43" s="102"/>
      <c r="G43" s="98"/>
      <c r="H43" s="98"/>
      <c r="I43" s="104"/>
      <c r="J43" s="102"/>
      <c r="K43" s="98"/>
      <c r="L43" s="98"/>
    </row>
    <row r="44" spans="1:12" ht="22.05" customHeight="1" x14ac:dyDescent="0.45">
      <c r="A44" s="76" t="s">
        <v>257</v>
      </c>
      <c r="B44" s="77" t="s">
        <v>259</v>
      </c>
      <c r="C44" s="78">
        <v>280</v>
      </c>
      <c r="D44" s="3"/>
      <c r="E44" s="96"/>
      <c r="F44" s="102"/>
      <c r="G44" s="98"/>
      <c r="H44" s="98"/>
      <c r="I44" s="104"/>
      <c r="J44" s="102"/>
      <c r="K44" s="98"/>
      <c r="L44" s="98"/>
    </row>
    <row r="45" spans="1:12" ht="22.05" customHeight="1" x14ac:dyDescent="0.45">
      <c r="A45" s="73" t="s">
        <v>73</v>
      </c>
      <c r="B45" s="88" t="s">
        <v>107</v>
      </c>
      <c r="C45" s="82">
        <v>630</v>
      </c>
      <c r="D45" s="5"/>
      <c r="E45" s="96"/>
      <c r="F45" s="97"/>
      <c r="G45" s="98"/>
      <c r="H45" s="98"/>
      <c r="I45" s="104"/>
      <c r="J45" s="102"/>
      <c r="K45" s="98"/>
      <c r="L45" s="98"/>
    </row>
    <row r="46" spans="1:12" ht="22.05" customHeight="1" x14ac:dyDescent="0.45">
      <c r="A46" s="76" t="s">
        <v>74</v>
      </c>
      <c r="B46" s="77" t="s">
        <v>108</v>
      </c>
      <c r="C46" s="78">
        <v>525</v>
      </c>
      <c r="D46" s="1"/>
      <c r="E46" s="96"/>
      <c r="F46" s="102"/>
      <c r="G46" s="98"/>
      <c r="H46" s="98"/>
      <c r="I46" s="104"/>
      <c r="J46" s="102"/>
      <c r="K46" s="98"/>
      <c r="L46" s="98"/>
    </row>
    <row r="47" spans="1:12" ht="22.05" customHeight="1" thickBot="1" x14ac:dyDescent="0.5">
      <c r="A47" s="105" t="s">
        <v>75</v>
      </c>
      <c r="B47" s="106" t="s">
        <v>109</v>
      </c>
      <c r="C47" s="107">
        <v>620</v>
      </c>
      <c r="D47" s="30"/>
      <c r="E47" s="96"/>
      <c r="F47" s="102"/>
      <c r="G47" s="98"/>
      <c r="H47" s="98"/>
      <c r="I47" s="33"/>
      <c r="J47" s="33"/>
      <c r="K47" s="33"/>
      <c r="L47" s="33"/>
    </row>
    <row r="48" spans="1:12" ht="22.05" customHeight="1" x14ac:dyDescent="0.45">
      <c r="A48" s="33"/>
      <c r="B48" s="33"/>
      <c r="C48" s="33"/>
      <c r="D48" s="33"/>
      <c r="E48" s="96"/>
      <c r="F48" s="102"/>
      <c r="G48" s="98"/>
      <c r="H48" s="98"/>
      <c r="I48" s="254"/>
      <c r="J48" s="254"/>
      <c r="K48" s="255"/>
      <c r="L48" s="255"/>
    </row>
    <row r="49" spans="1:12" ht="25.05" customHeight="1" x14ac:dyDescent="0.15">
      <c r="A49" s="32"/>
      <c r="B49" s="33"/>
      <c r="C49" s="34"/>
      <c r="E49" s="108"/>
      <c r="F49" s="108"/>
      <c r="G49" s="33"/>
      <c r="H49" s="33"/>
      <c r="I49" s="33"/>
      <c r="J49" s="109" t="str">
        <f>J1</f>
        <v>R8年7月号～R8年9月号まで有効</v>
      </c>
      <c r="K49" s="34"/>
      <c r="L49" s="110"/>
    </row>
    <row r="50" spans="1:12" ht="25.05" customHeight="1" thickBot="1" x14ac:dyDescent="0.5">
      <c r="A50" s="111"/>
      <c r="B50" s="41"/>
      <c r="C50" s="112"/>
      <c r="D50" s="113" t="s">
        <v>0</v>
      </c>
      <c r="E50" s="37"/>
      <c r="F50" s="37"/>
      <c r="G50" s="33"/>
      <c r="H50" s="33"/>
      <c r="I50" s="33"/>
      <c r="J50" s="33"/>
      <c r="K50" s="114"/>
      <c r="L50" s="110"/>
    </row>
    <row r="51" spans="1:12" ht="18" customHeight="1" thickTop="1" x14ac:dyDescent="0.45">
      <c r="A51" s="223" t="s">
        <v>233</v>
      </c>
      <c r="B51" s="224"/>
      <c r="C51" s="224"/>
      <c r="D51" s="225"/>
      <c r="E51" s="234" t="s">
        <v>1</v>
      </c>
      <c r="F51" s="225"/>
      <c r="G51" s="234" t="s">
        <v>2</v>
      </c>
      <c r="H51" s="225"/>
      <c r="I51" s="115" t="s">
        <v>3</v>
      </c>
      <c r="J51" s="240">
        <f>J3</f>
        <v>0</v>
      </c>
      <c r="K51" s="241"/>
      <c r="L51" s="242"/>
    </row>
    <row r="52" spans="1:12" ht="18" customHeight="1" x14ac:dyDescent="0.45">
      <c r="A52" s="267">
        <f>A4</f>
        <v>0</v>
      </c>
      <c r="B52" s="268"/>
      <c r="C52" s="268"/>
      <c r="D52" s="269"/>
      <c r="E52" s="243" t="str">
        <f>E4</f>
        <v>　　　　　月号</v>
      </c>
      <c r="F52" s="244"/>
      <c r="G52" s="235">
        <f>G4</f>
        <v>0</v>
      </c>
      <c r="H52" s="236"/>
      <c r="I52" s="50" t="s">
        <v>80</v>
      </c>
      <c r="J52" s="116">
        <f>J4</f>
        <v>0</v>
      </c>
      <c r="K52" s="51" t="s">
        <v>81</v>
      </c>
      <c r="L52" s="117">
        <f>L4</f>
        <v>0</v>
      </c>
    </row>
    <row r="53" spans="1:12" ht="18" customHeight="1" thickBot="1" x14ac:dyDescent="0.5">
      <c r="A53" s="270"/>
      <c r="B53" s="271"/>
      <c r="C53" s="271"/>
      <c r="D53" s="272"/>
      <c r="E53" s="245"/>
      <c r="F53" s="246"/>
      <c r="G53" s="237"/>
      <c r="H53" s="238"/>
      <c r="I53" s="118" t="s">
        <v>36</v>
      </c>
      <c r="J53" s="119">
        <f>J5</f>
        <v>0</v>
      </c>
      <c r="K53" s="120" t="s">
        <v>152</v>
      </c>
      <c r="L53" s="121">
        <f>L5</f>
        <v>0</v>
      </c>
    </row>
    <row r="54" spans="1:12" ht="18" customHeight="1" thickTop="1" thickBot="1" x14ac:dyDescent="0.5">
      <c r="A54" s="122"/>
      <c r="B54" s="122"/>
      <c r="C54" s="122"/>
      <c r="D54" s="55"/>
      <c r="E54" s="55"/>
      <c r="F54" s="55"/>
      <c r="G54" s="56"/>
      <c r="H54" s="57"/>
      <c r="I54" s="123" t="s">
        <v>37</v>
      </c>
      <c r="J54" s="214">
        <f>J6</f>
        <v>0</v>
      </c>
      <c r="K54" s="124" t="s">
        <v>35</v>
      </c>
      <c r="L54" s="125">
        <f>L6</f>
        <v>0</v>
      </c>
    </row>
    <row r="55" spans="1:12" ht="22.05" customHeight="1" thickTop="1" thickBot="1" x14ac:dyDescent="0.5">
      <c r="A55" s="60" t="s">
        <v>169</v>
      </c>
      <c r="B55" s="61"/>
      <c r="C55" s="62"/>
      <c r="D55" s="63"/>
      <c r="E55" s="126" t="s">
        <v>190</v>
      </c>
      <c r="F55" s="61"/>
      <c r="G55" s="65"/>
      <c r="H55" s="61"/>
      <c r="I55" s="60" t="s">
        <v>199</v>
      </c>
      <c r="J55" s="66"/>
      <c r="K55" s="62"/>
      <c r="L55" s="62"/>
    </row>
    <row r="56" spans="1:12" s="72" customFormat="1" ht="22.05" customHeight="1" x14ac:dyDescent="0.45">
      <c r="A56" s="67" t="s">
        <v>33</v>
      </c>
      <c r="B56" s="68" t="s">
        <v>4</v>
      </c>
      <c r="C56" s="69" t="s">
        <v>5</v>
      </c>
      <c r="D56" s="127" t="s">
        <v>2</v>
      </c>
      <c r="E56" s="67" t="s">
        <v>33</v>
      </c>
      <c r="F56" s="127" t="s">
        <v>4</v>
      </c>
      <c r="G56" s="128" t="s">
        <v>5</v>
      </c>
      <c r="H56" s="127" t="s">
        <v>2</v>
      </c>
      <c r="I56" s="67" t="s">
        <v>33</v>
      </c>
      <c r="J56" s="127" t="s">
        <v>4</v>
      </c>
      <c r="K56" s="128" t="s">
        <v>5</v>
      </c>
      <c r="L56" s="71" t="s">
        <v>2</v>
      </c>
    </row>
    <row r="57" spans="1:12" ht="22.05" customHeight="1" x14ac:dyDescent="0.45">
      <c r="A57" s="129" t="s">
        <v>38</v>
      </c>
      <c r="B57" s="74" t="s">
        <v>153</v>
      </c>
      <c r="C57" s="75">
        <v>385</v>
      </c>
      <c r="D57" s="31"/>
      <c r="E57" s="130" t="s">
        <v>38</v>
      </c>
      <c r="F57" s="74" t="s">
        <v>263</v>
      </c>
      <c r="G57" s="78">
        <v>355</v>
      </c>
      <c r="H57" s="27"/>
      <c r="I57" s="131" t="s">
        <v>38</v>
      </c>
      <c r="J57" s="132" t="s">
        <v>228</v>
      </c>
      <c r="K57" s="82">
        <v>220</v>
      </c>
      <c r="L57" s="1"/>
    </row>
    <row r="58" spans="1:12" ht="22.05" customHeight="1" x14ac:dyDescent="0.45">
      <c r="A58" s="133" t="s">
        <v>8</v>
      </c>
      <c r="B58" s="87" t="s">
        <v>154</v>
      </c>
      <c r="C58" s="78">
        <v>350</v>
      </c>
      <c r="D58" s="27"/>
      <c r="E58" s="130" t="s">
        <v>8</v>
      </c>
      <c r="F58" s="74" t="s">
        <v>264</v>
      </c>
      <c r="G58" s="78">
        <v>375</v>
      </c>
      <c r="H58" s="27"/>
      <c r="I58" s="134" t="s">
        <v>8</v>
      </c>
      <c r="J58" s="135" t="s">
        <v>227</v>
      </c>
      <c r="K58" s="136">
        <v>270</v>
      </c>
      <c r="L58" s="3"/>
    </row>
    <row r="59" spans="1:12" ht="22.05" customHeight="1" x14ac:dyDescent="0.45">
      <c r="A59" s="133" t="s">
        <v>39</v>
      </c>
      <c r="B59" s="87" t="s">
        <v>155</v>
      </c>
      <c r="C59" s="78">
        <v>735</v>
      </c>
      <c r="D59" s="27"/>
      <c r="E59" s="130" t="s">
        <v>39</v>
      </c>
      <c r="F59" s="87" t="s">
        <v>265</v>
      </c>
      <c r="G59" s="78">
        <v>250</v>
      </c>
      <c r="H59" s="1"/>
      <c r="I59" s="134" t="s">
        <v>225</v>
      </c>
      <c r="J59" s="137" t="s">
        <v>226</v>
      </c>
      <c r="K59" s="138">
        <v>245</v>
      </c>
      <c r="L59" s="28"/>
    </row>
    <row r="60" spans="1:12" ht="22.05" customHeight="1" x14ac:dyDescent="0.45">
      <c r="A60" s="133" t="s">
        <v>40</v>
      </c>
      <c r="B60" s="87" t="s">
        <v>156</v>
      </c>
      <c r="C60" s="78">
        <v>530</v>
      </c>
      <c r="D60" s="27"/>
      <c r="E60" s="130" t="s">
        <v>148</v>
      </c>
      <c r="F60" s="87" t="s">
        <v>266</v>
      </c>
      <c r="G60" s="78">
        <v>435</v>
      </c>
      <c r="H60" s="1"/>
      <c r="I60" s="139" t="s">
        <v>40</v>
      </c>
      <c r="J60" s="87" t="s">
        <v>170</v>
      </c>
      <c r="K60" s="78">
        <v>290</v>
      </c>
      <c r="L60" s="1"/>
    </row>
    <row r="61" spans="1:12" ht="22.05" customHeight="1" x14ac:dyDescent="0.45">
      <c r="A61" s="133" t="s">
        <v>42</v>
      </c>
      <c r="B61" s="87" t="s">
        <v>157</v>
      </c>
      <c r="C61" s="78">
        <v>285</v>
      </c>
      <c r="D61" s="27"/>
      <c r="E61" s="130" t="s">
        <v>40</v>
      </c>
      <c r="F61" s="87" t="s">
        <v>188</v>
      </c>
      <c r="G61" s="78">
        <v>470</v>
      </c>
      <c r="H61" s="1"/>
      <c r="I61" s="139" t="s">
        <v>41</v>
      </c>
      <c r="J61" s="87" t="s">
        <v>171</v>
      </c>
      <c r="K61" s="78">
        <v>230</v>
      </c>
      <c r="L61" s="1"/>
    </row>
    <row r="62" spans="1:12" ht="22.05" customHeight="1" x14ac:dyDescent="0.45">
      <c r="A62" s="133" t="s">
        <v>43</v>
      </c>
      <c r="B62" s="87" t="s">
        <v>158</v>
      </c>
      <c r="C62" s="78">
        <v>295</v>
      </c>
      <c r="D62" s="27"/>
      <c r="E62" s="130" t="s">
        <v>42</v>
      </c>
      <c r="F62" s="87" t="s">
        <v>189</v>
      </c>
      <c r="G62" s="91">
        <v>565</v>
      </c>
      <c r="H62" s="27"/>
      <c r="I62" s="139" t="s">
        <v>42</v>
      </c>
      <c r="J62" s="87" t="s">
        <v>172</v>
      </c>
      <c r="K62" s="78">
        <v>455</v>
      </c>
      <c r="L62" s="1"/>
    </row>
    <row r="63" spans="1:12" ht="22.05" customHeight="1" thickBot="1" x14ac:dyDescent="0.5">
      <c r="A63" s="133" t="s">
        <v>44</v>
      </c>
      <c r="B63" s="87" t="s">
        <v>159</v>
      </c>
      <c r="C63" s="78">
        <v>365</v>
      </c>
      <c r="D63" s="1"/>
      <c r="E63" s="140" t="s">
        <v>198</v>
      </c>
      <c r="F63" s="94" t="s">
        <v>270</v>
      </c>
      <c r="G63" s="95">
        <v>640</v>
      </c>
      <c r="H63" s="4"/>
      <c r="I63" s="139" t="s">
        <v>44</v>
      </c>
      <c r="J63" s="87" t="s">
        <v>229</v>
      </c>
      <c r="K63" s="78">
        <v>365</v>
      </c>
      <c r="L63" s="1"/>
    </row>
    <row r="64" spans="1:12" ht="22.05" customHeight="1" thickTop="1" thickBot="1" x14ac:dyDescent="0.5">
      <c r="A64" s="133" t="s">
        <v>45</v>
      </c>
      <c r="B64" s="87" t="s">
        <v>160</v>
      </c>
      <c r="C64" s="78">
        <v>260</v>
      </c>
      <c r="D64" s="1"/>
      <c r="E64" s="273" t="s">
        <v>192</v>
      </c>
      <c r="F64" s="274"/>
      <c r="G64" s="218">
        <f>SUM(G57:G63)</f>
        <v>3090</v>
      </c>
      <c r="H64" s="220">
        <f>SUM(H57:H63)</f>
        <v>0</v>
      </c>
      <c r="I64" s="139" t="s">
        <v>45</v>
      </c>
      <c r="J64" s="84" t="s">
        <v>173</v>
      </c>
      <c r="K64" s="78">
        <v>280</v>
      </c>
      <c r="L64" s="1"/>
    </row>
    <row r="65" spans="1:12" ht="22.05" customHeight="1" x14ac:dyDescent="0.45">
      <c r="A65" s="133" t="s">
        <v>168</v>
      </c>
      <c r="B65" s="87" t="s">
        <v>161</v>
      </c>
      <c r="C65" s="78">
        <v>305</v>
      </c>
      <c r="D65" s="1"/>
      <c r="E65" s="33"/>
      <c r="F65" s="33"/>
      <c r="G65" s="33"/>
      <c r="H65" s="33"/>
      <c r="I65" s="139" t="s">
        <v>46</v>
      </c>
      <c r="J65" s="87" t="s">
        <v>174</v>
      </c>
      <c r="K65" s="78">
        <v>330</v>
      </c>
      <c r="L65" s="1"/>
    </row>
    <row r="66" spans="1:12" ht="22.05" customHeight="1" x14ac:dyDescent="0.45">
      <c r="A66" s="133" t="s">
        <v>46</v>
      </c>
      <c r="B66" s="87" t="s">
        <v>162</v>
      </c>
      <c r="C66" s="78">
        <v>785</v>
      </c>
      <c r="D66" s="1"/>
      <c r="E66" s="33"/>
      <c r="F66" s="33"/>
      <c r="G66" s="33"/>
      <c r="H66" s="33"/>
      <c r="I66" s="139" t="s">
        <v>47</v>
      </c>
      <c r="J66" s="87" t="s">
        <v>175</v>
      </c>
      <c r="K66" s="78">
        <v>290</v>
      </c>
      <c r="L66" s="1"/>
    </row>
    <row r="67" spans="1:12" ht="22.05" customHeight="1" x14ac:dyDescent="0.45">
      <c r="A67" s="133" t="s">
        <v>48</v>
      </c>
      <c r="B67" s="87" t="s">
        <v>309</v>
      </c>
      <c r="C67" s="78">
        <v>315</v>
      </c>
      <c r="D67" s="1"/>
      <c r="E67" s="33"/>
      <c r="F67" s="33"/>
      <c r="G67" s="33"/>
      <c r="H67" s="33"/>
      <c r="I67" s="139" t="s">
        <v>48</v>
      </c>
      <c r="J67" s="87" t="s">
        <v>176</v>
      </c>
      <c r="K67" s="78">
        <v>270</v>
      </c>
      <c r="L67" s="1"/>
    </row>
    <row r="68" spans="1:12" ht="22.05" customHeight="1" x14ac:dyDescent="0.45">
      <c r="A68" s="203" t="s">
        <v>311</v>
      </c>
      <c r="B68" s="202" t="s">
        <v>310</v>
      </c>
      <c r="C68" s="136">
        <v>290</v>
      </c>
      <c r="D68" s="213"/>
      <c r="E68" s="33"/>
      <c r="F68" s="33"/>
      <c r="G68" s="33"/>
      <c r="H68" s="33"/>
      <c r="I68" s="139" t="s">
        <v>20</v>
      </c>
      <c r="J68" s="84" t="s">
        <v>177</v>
      </c>
      <c r="K68" s="78">
        <v>250</v>
      </c>
      <c r="L68" s="1"/>
    </row>
    <row r="69" spans="1:12" ht="22.05" customHeight="1" x14ac:dyDescent="0.45">
      <c r="A69" s="133" t="s">
        <v>49</v>
      </c>
      <c r="B69" s="87" t="s">
        <v>163</v>
      </c>
      <c r="C69" s="78">
        <v>410</v>
      </c>
      <c r="D69" s="1"/>
      <c r="E69" s="33"/>
      <c r="F69" s="33"/>
      <c r="G69" s="33"/>
      <c r="H69" s="33"/>
      <c r="I69" s="139" t="s">
        <v>49</v>
      </c>
      <c r="J69" s="87" t="s">
        <v>178</v>
      </c>
      <c r="K69" s="78">
        <v>465</v>
      </c>
      <c r="L69" s="1"/>
    </row>
    <row r="70" spans="1:12" ht="22.05" customHeight="1" x14ac:dyDescent="0.45">
      <c r="A70" s="133" t="s">
        <v>50</v>
      </c>
      <c r="B70" s="87" t="s">
        <v>164</v>
      </c>
      <c r="C70" s="78">
        <v>260</v>
      </c>
      <c r="D70" s="1"/>
      <c r="E70" s="96"/>
      <c r="F70" s="102"/>
      <c r="G70" s="98"/>
      <c r="H70" s="98"/>
      <c r="I70" s="139" t="s">
        <v>51</v>
      </c>
      <c r="J70" s="87" t="s">
        <v>179</v>
      </c>
      <c r="K70" s="78">
        <v>500</v>
      </c>
      <c r="L70" s="1"/>
    </row>
    <row r="71" spans="1:12" ht="22.05" customHeight="1" x14ac:dyDescent="0.45">
      <c r="A71" s="133" t="s">
        <v>51</v>
      </c>
      <c r="B71" s="87" t="s">
        <v>165</v>
      </c>
      <c r="C71" s="78">
        <v>575</v>
      </c>
      <c r="D71" s="1"/>
      <c r="E71" s="96"/>
      <c r="F71" s="102"/>
      <c r="G71" s="98"/>
      <c r="H71" s="98"/>
      <c r="I71" s="139" t="s">
        <v>52</v>
      </c>
      <c r="J71" s="87" t="s">
        <v>180</v>
      </c>
      <c r="K71" s="78">
        <v>400</v>
      </c>
      <c r="L71" s="1"/>
    </row>
    <row r="72" spans="1:12" ht="22.05" customHeight="1" x14ac:dyDescent="0.45">
      <c r="A72" s="133" t="s">
        <v>53</v>
      </c>
      <c r="B72" s="87" t="s">
        <v>166</v>
      </c>
      <c r="C72" s="78">
        <v>335</v>
      </c>
      <c r="D72" s="1"/>
      <c r="E72" s="96"/>
      <c r="F72" s="102"/>
      <c r="G72" s="98"/>
      <c r="H72" s="35"/>
      <c r="I72" s="134" t="s">
        <v>53</v>
      </c>
      <c r="J72" s="74" t="s">
        <v>181</v>
      </c>
      <c r="K72" s="82">
        <v>725</v>
      </c>
      <c r="L72" s="2"/>
    </row>
    <row r="73" spans="1:12" ht="22.05" customHeight="1" thickBot="1" x14ac:dyDescent="0.5">
      <c r="A73" s="141" t="s">
        <v>68</v>
      </c>
      <c r="B73" s="94" t="s">
        <v>167</v>
      </c>
      <c r="C73" s="95">
        <v>660</v>
      </c>
      <c r="D73" s="4"/>
      <c r="E73" s="96"/>
      <c r="F73" s="102"/>
      <c r="G73" s="98"/>
      <c r="H73" s="35"/>
      <c r="I73" s="139" t="s">
        <v>68</v>
      </c>
      <c r="J73" s="87" t="s">
        <v>182</v>
      </c>
      <c r="K73" s="78">
        <v>200</v>
      </c>
      <c r="L73" s="1"/>
    </row>
    <row r="74" spans="1:12" ht="22.05" customHeight="1" thickTop="1" thickBot="1" x14ac:dyDescent="0.5">
      <c r="A74" s="262" t="s">
        <v>191</v>
      </c>
      <c r="B74" s="263"/>
      <c r="C74" s="218">
        <f>SUM(C57:C73)</f>
        <v>7140</v>
      </c>
      <c r="D74" s="219">
        <f>SUM(D57:D73)</f>
        <v>0</v>
      </c>
      <c r="E74" s="96"/>
      <c r="F74" s="102"/>
      <c r="G74" s="98"/>
      <c r="H74" s="35"/>
      <c r="I74" s="139" t="s">
        <v>69</v>
      </c>
      <c r="J74" s="87" t="s">
        <v>183</v>
      </c>
      <c r="K74" s="78">
        <v>325</v>
      </c>
      <c r="L74" s="1"/>
    </row>
    <row r="75" spans="1:12" ht="22.05" customHeight="1" x14ac:dyDescent="0.45">
      <c r="A75" s="96"/>
      <c r="B75" s="102"/>
      <c r="C75" s="98"/>
      <c r="D75" s="98"/>
      <c r="E75" s="96"/>
      <c r="F75" s="102"/>
      <c r="G75" s="98"/>
      <c r="H75" s="35"/>
      <c r="I75" s="139" t="s">
        <v>70</v>
      </c>
      <c r="J75" s="87" t="s">
        <v>184</v>
      </c>
      <c r="K75" s="78">
        <v>225</v>
      </c>
      <c r="L75" s="1"/>
    </row>
    <row r="76" spans="1:12" ht="22.05" customHeight="1" thickBot="1" x14ac:dyDescent="0.5">
      <c r="A76" s="60" t="s">
        <v>193</v>
      </c>
      <c r="B76" s="142"/>
      <c r="C76" s="62"/>
      <c r="D76" s="98"/>
      <c r="E76" s="96"/>
      <c r="F76" s="102"/>
      <c r="G76" s="98"/>
      <c r="H76" s="143"/>
      <c r="I76" s="139" t="s">
        <v>71</v>
      </c>
      <c r="J76" s="87" t="s">
        <v>185</v>
      </c>
      <c r="K76" s="78">
        <v>160</v>
      </c>
      <c r="L76" s="1"/>
    </row>
    <row r="77" spans="1:12" ht="22.05" customHeight="1" x14ac:dyDescent="0.45">
      <c r="A77" s="67" t="s">
        <v>33</v>
      </c>
      <c r="B77" s="127" t="s">
        <v>4</v>
      </c>
      <c r="C77" s="128" t="s">
        <v>5</v>
      </c>
      <c r="D77" s="71" t="s">
        <v>2</v>
      </c>
      <c r="E77" s="96"/>
      <c r="F77" s="102"/>
      <c r="G77" s="98"/>
      <c r="H77" s="35"/>
      <c r="I77" s="139" t="s">
        <v>31</v>
      </c>
      <c r="J77" s="87" t="s">
        <v>186</v>
      </c>
      <c r="K77" s="78">
        <v>340</v>
      </c>
      <c r="L77" s="1"/>
    </row>
    <row r="78" spans="1:12" ht="22.05" customHeight="1" thickBot="1" x14ac:dyDescent="0.5">
      <c r="A78" s="144" t="s">
        <v>196</v>
      </c>
      <c r="B78" s="74" t="s">
        <v>194</v>
      </c>
      <c r="C78" s="82">
        <v>385</v>
      </c>
      <c r="D78" s="2"/>
      <c r="E78" s="96"/>
      <c r="F78" s="102"/>
      <c r="G78" s="98"/>
      <c r="H78" s="35"/>
      <c r="I78" s="145" t="s">
        <v>72</v>
      </c>
      <c r="J78" s="94" t="s">
        <v>187</v>
      </c>
      <c r="K78" s="95">
        <v>560</v>
      </c>
      <c r="L78" s="1"/>
    </row>
    <row r="79" spans="1:12" ht="22.05" customHeight="1" thickTop="1" thickBot="1" x14ac:dyDescent="0.5">
      <c r="A79" s="146" t="s">
        <v>197</v>
      </c>
      <c r="B79" s="94" t="s">
        <v>195</v>
      </c>
      <c r="C79" s="95">
        <v>235</v>
      </c>
      <c r="D79" s="4"/>
      <c r="E79" s="33"/>
      <c r="F79" s="102"/>
      <c r="G79" s="98"/>
      <c r="H79" s="35"/>
      <c r="I79" s="276" t="s">
        <v>201</v>
      </c>
      <c r="J79" s="277"/>
      <c r="K79" s="216">
        <f>SUM(K57:K78)</f>
        <v>7395</v>
      </c>
      <c r="L79" s="221">
        <f>SUM(L57:L78)</f>
        <v>0</v>
      </c>
    </row>
    <row r="80" spans="1:12" ht="22.05" customHeight="1" thickTop="1" thickBot="1" x14ac:dyDescent="0.5">
      <c r="A80" s="262" t="s">
        <v>200</v>
      </c>
      <c r="B80" s="263"/>
      <c r="C80" s="218">
        <f>SUM(C78:C79)</f>
        <v>620</v>
      </c>
      <c r="D80" s="219">
        <f>SUM(D78:D79)</f>
        <v>0</v>
      </c>
      <c r="E80" s="147"/>
      <c r="F80" s="33"/>
      <c r="G80" s="33"/>
      <c r="H80" s="33"/>
      <c r="I80" s="96"/>
      <c r="J80" s="102"/>
      <c r="K80" s="98"/>
      <c r="L80" s="98"/>
    </row>
    <row r="81" spans="1:13" ht="22.05" customHeight="1" thickBot="1" x14ac:dyDescent="0.5">
      <c r="A81" s="33"/>
      <c r="B81" s="33"/>
      <c r="C81" s="33"/>
      <c r="D81" s="33"/>
      <c r="E81" s="33"/>
      <c r="F81" s="147"/>
      <c r="G81" s="6"/>
      <c r="H81" s="6"/>
      <c r="I81" s="265" t="s">
        <v>54</v>
      </c>
      <c r="J81" s="266"/>
      <c r="K81" s="280">
        <f>G31+K41+G64+C74+K79+C80</f>
        <v>58365</v>
      </c>
      <c r="L81" s="281"/>
    </row>
    <row r="82" spans="1:13" ht="22.05" customHeight="1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6"/>
      <c r="L82" s="6"/>
    </row>
    <row r="83" spans="1:13" ht="22.05" customHeight="1" x14ac:dyDescent="0.15">
      <c r="A83" s="148" t="s">
        <v>234</v>
      </c>
      <c r="B83" s="33"/>
      <c r="C83" s="33"/>
      <c r="D83" s="33"/>
      <c r="E83" s="33"/>
      <c r="F83" s="33"/>
      <c r="G83" s="149" t="s">
        <v>243</v>
      </c>
      <c r="H83" s="33"/>
      <c r="I83" s="33"/>
      <c r="J83" s="97"/>
      <c r="K83" s="98"/>
      <c r="L83" s="98"/>
    </row>
    <row r="84" spans="1:13" ht="22.05" customHeight="1" x14ac:dyDescent="0.45">
      <c r="A84" s="150" t="s">
        <v>240</v>
      </c>
      <c r="B84" s="33"/>
      <c r="C84" s="33"/>
      <c r="D84" s="33"/>
      <c r="E84" s="33"/>
      <c r="F84" s="33"/>
      <c r="G84" s="33"/>
      <c r="H84" s="33"/>
      <c r="I84" s="33"/>
      <c r="J84" s="97"/>
      <c r="K84" s="98"/>
      <c r="L84" s="98"/>
    </row>
    <row r="85" spans="1:13" ht="22.05" customHeight="1" x14ac:dyDescent="0.45">
      <c r="A85" s="151" t="s">
        <v>242</v>
      </c>
      <c r="B85" s="33"/>
      <c r="C85" s="33"/>
      <c r="D85" s="33"/>
      <c r="E85" s="33"/>
      <c r="F85" s="33"/>
      <c r="G85" s="33"/>
      <c r="H85" s="33"/>
      <c r="I85" s="152"/>
      <c r="J85" s="33"/>
      <c r="K85" s="98"/>
      <c r="L85" s="98"/>
    </row>
    <row r="86" spans="1:13" ht="22.05" customHeight="1" x14ac:dyDescent="0.45">
      <c r="A86" s="148" t="s">
        <v>236</v>
      </c>
      <c r="B86" s="33"/>
      <c r="C86" s="33"/>
      <c r="D86" s="33"/>
      <c r="E86" s="33"/>
      <c r="F86" s="33"/>
      <c r="G86" s="33"/>
      <c r="H86" s="33"/>
      <c r="I86" s="34"/>
      <c r="J86" s="153"/>
      <c r="K86" s="98"/>
      <c r="L86" s="98"/>
    </row>
    <row r="87" spans="1:13" ht="22.05" customHeight="1" x14ac:dyDescent="0.45">
      <c r="A87" s="150" t="s">
        <v>241</v>
      </c>
      <c r="B87" s="33"/>
      <c r="C87" s="33"/>
      <c r="D87" s="33"/>
      <c r="E87" s="33"/>
      <c r="F87" s="33"/>
      <c r="G87" s="33"/>
      <c r="H87" s="33"/>
      <c r="I87" s="154"/>
      <c r="J87" s="154"/>
      <c r="K87" s="33"/>
      <c r="L87" s="33"/>
    </row>
    <row r="88" spans="1:13" ht="22.05" customHeight="1" x14ac:dyDescent="0.45">
      <c r="A88" s="96"/>
      <c r="B88" s="102"/>
      <c r="C88" s="98"/>
      <c r="D88" s="98"/>
      <c r="E88" s="33"/>
      <c r="F88" s="33"/>
      <c r="G88" s="33"/>
      <c r="H88" s="33"/>
      <c r="I88" s="33"/>
      <c r="J88" s="33"/>
      <c r="K88" s="33"/>
      <c r="L88" s="33"/>
    </row>
    <row r="89" spans="1:13" ht="22.05" customHeight="1" thickBot="1" x14ac:dyDescent="0.5">
      <c r="A89" s="33"/>
      <c r="B89" s="155" t="s">
        <v>59</v>
      </c>
      <c r="C89" s="35"/>
      <c r="D89" s="35"/>
      <c r="E89" s="96"/>
      <c r="F89" s="264" t="str">
        <f>CHOOSE(M1,"●お申込み先","●お申込み・納品先",)</f>
        <v>●お申込み先</v>
      </c>
      <c r="G89" s="264"/>
      <c r="H89" s="33"/>
      <c r="J89" s="156" t="str">
        <f>CHOOSE(M1,"●納品先","","")</f>
        <v>●納品先</v>
      </c>
      <c r="K89" s="33"/>
      <c r="L89" s="33"/>
    </row>
    <row r="90" spans="1:13" ht="22.2" customHeight="1" x14ac:dyDescent="0.45">
      <c r="A90" s="33"/>
      <c r="B90" s="157" t="s">
        <v>36</v>
      </c>
      <c r="C90" s="158" t="s">
        <v>56</v>
      </c>
      <c r="D90" s="159" t="s">
        <v>57</v>
      </c>
      <c r="E90" s="96"/>
      <c r="F90" s="160" t="str">
        <f>CHOOSE(M1,"株式会社まるごとメディア新潟","株式会社バーツプロダクション")</f>
        <v>株式会社まるごとメディア新潟</v>
      </c>
      <c r="G90" s="161"/>
      <c r="H90" s="161"/>
      <c r="I90" s="33"/>
      <c r="J90" s="264" t="str">
        <f>CHOOSE(M1,"株式会社まるごとメディア新潟","",)</f>
        <v>株式会社まるごとメディア新潟</v>
      </c>
      <c r="K90" s="264"/>
      <c r="L90" s="264"/>
      <c r="M90" s="162"/>
    </row>
    <row r="91" spans="1:13" ht="22.05" customHeight="1" x14ac:dyDescent="0.15">
      <c r="A91" s="33"/>
      <c r="B91" s="163" t="s">
        <v>55</v>
      </c>
      <c r="C91" s="258" t="s">
        <v>58</v>
      </c>
      <c r="D91" s="259"/>
      <c r="E91" s="96"/>
      <c r="F91" s="164" t="str">
        <f>CHOOSE(M1,"〒955-0092","〒940-2121")</f>
        <v>〒955-0092</v>
      </c>
      <c r="G91" s="260" t="str">
        <f>CHOOSE(M1,"　県央事務所","ポスティング部長岡営業所")</f>
        <v>　県央事務所</v>
      </c>
      <c r="H91" s="260"/>
      <c r="I91" s="260"/>
      <c r="J91" s="275" t="str">
        <f>CHOOSE(M1,"〒940-2121","",)</f>
        <v>〒940-2121</v>
      </c>
      <c r="K91" s="275"/>
      <c r="L91" s="275"/>
      <c r="M91" s="165"/>
    </row>
    <row r="92" spans="1:13" ht="22.05" customHeight="1" x14ac:dyDescent="0.45">
      <c r="A92" s="33"/>
      <c r="B92" s="166" t="s">
        <v>64</v>
      </c>
      <c r="C92" s="167" t="s">
        <v>61</v>
      </c>
      <c r="D92" s="168" t="s">
        <v>60</v>
      </c>
      <c r="E92" s="96"/>
      <c r="F92" s="169" t="str">
        <f>CHOOSE(M1,"新潟県三条市須頃3-31","新潟県長岡市喜多町386")</f>
        <v>新潟県三条市須頃3-31</v>
      </c>
      <c r="G92" s="161"/>
      <c r="H92" s="161"/>
      <c r="I92" s="33"/>
      <c r="J92" s="169" t="str">
        <f>CHOOSE(M1,"新潟県長岡市喜多町386","",)</f>
        <v>新潟県長岡市喜多町386</v>
      </c>
      <c r="K92" s="33"/>
      <c r="L92" s="33"/>
    </row>
    <row r="93" spans="1:13" ht="22.05" customHeight="1" thickBot="1" x14ac:dyDescent="0.5">
      <c r="A93" s="96"/>
      <c r="B93" s="170" t="s">
        <v>65</v>
      </c>
      <c r="C93" s="171" t="s">
        <v>62</v>
      </c>
      <c r="D93" s="172" t="s">
        <v>63</v>
      </c>
      <c r="E93" s="96"/>
      <c r="F93" s="279" t="str">
        <f>CHOOSE(M1,"TEL：0256-46-8417 
FAX：0256-46-8431","TEL：0258-86-8773
FAX:0258-86-8783")</f>
        <v>TEL：0256-46-8417 
FAX：0256-46-8431</v>
      </c>
      <c r="G93" s="279"/>
      <c r="H93" s="279"/>
      <c r="I93" s="33"/>
      <c r="J93" s="33"/>
      <c r="K93" s="33"/>
      <c r="L93" s="33"/>
    </row>
    <row r="94" spans="1:13" ht="22.05" customHeight="1" x14ac:dyDescent="0.15">
      <c r="A94" s="33"/>
      <c r="B94" s="173" t="s">
        <v>295</v>
      </c>
      <c r="C94" s="98"/>
      <c r="D94" s="98"/>
      <c r="E94" s="96"/>
      <c r="F94" s="278" t="str">
        <f>CHOOSE(M1,"MAIL： kenoh@maru-goto.net","MAIL：virts.post@gmail.com")</f>
        <v>MAIL： kenoh@maru-goto.net</v>
      </c>
      <c r="G94" s="278"/>
      <c r="H94" s="278"/>
      <c r="I94" s="33"/>
      <c r="J94" s="33"/>
      <c r="K94" s="33"/>
      <c r="L94" s="174"/>
      <c r="M94" s="175"/>
    </row>
    <row r="95" spans="1:13" ht="22.05" customHeight="1" x14ac:dyDescent="0.45">
      <c r="A95" s="33"/>
      <c r="B95" s="261" t="s">
        <v>245</v>
      </c>
      <c r="C95" s="261"/>
      <c r="D95" s="261"/>
      <c r="E95" s="147"/>
      <c r="F95" s="147"/>
      <c r="G95" s="6"/>
      <c r="H95" s="9"/>
      <c r="I95" s="33"/>
      <c r="J95" s="33"/>
      <c r="K95" s="33"/>
      <c r="L95" s="33"/>
    </row>
    <row r="96" spans="1:13" ht="22.05" customHeight="1" x14ac:dyDescent="0.45">
      <c r="A96" s="147"/>
      <c r="B96" s="261"/>
      <c r="C96" s="261"/>
      <c r="D96" s="261"/>
      <c r="E96" s="33"/>
      <c r="F96" s="33"/>
      <c r="G96" s="33"/>
      <c r="H96" s="33"/>
      <c r="I96" s="33"/>
      <c r="J96" s="33"/>
      <c r="K96" s="33"/>
      <c r="L96" s="33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A3:D3"/>
    <mergeCell ref="A4:D5"/>
    <mergeCell ref="A51:D51"/>
    <mergeCell ref="E31:F31"/>
    <mergeCell ref="G51:H51"/>
    <mergeCell ref="G4:H5"/>
    <mergeCell ref="G3:H3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月号,7月号(6/25～7/1),8月号(7/24～7/30),9月号(8/25～8/31)"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21" width="8.796875" style="36"/>
    <col min="22" max="22" width="8.69921875" style="36" customWidth="1"/>
    <col min="23" max="16384" width="8.796875" style="36"/>
  </cols>
  <sheetData>
    <row r="1" spans="1:13" ht="27" customHeight="1" thickBot="1" x14ac:dyDescent="0.5">
      <c r="A1" s="286" t="s">
        <v>208</v>
      </c>
      <c r="B1" s="287"/>
      <c r="C1" s="287"/>
      <c r="D1" s="33"/>
      <c r="E1" s="33"/>
      <c r="F1" s="33"/>
      <c r="G1" s="33"/>
      <c r="H1" s="35"/>
      <c r="I1" s="239" t="s">
        <v>317</v>
      </c>
      <c r="J1" s="239"/>
      <c r="K1" s="239"/>
      <c r="L1" s="239"/>
      <c r="M1" s="14">
        <v>1</v>
      </c>
    </row>
    <row r="2" spans="1:13" ht="25.05" customHeight="1" thickTop="1" thickBot="1" x14ac:dyDescent="0.5">
      <c r="A2" s="288"/>
      <c r="B2" s="288"/>
      <c r="C2" s="288"/>
      <c r="D2" s="177" t="s">
        <v>66</v>
      </c>
      <c r="E2" s="40"/>
      <c r="F2" s="37"/>
      <c r="G2" s="42"/>
      <c r="H2" s="43"/>
      <c r="I2" s="19" t="s">
        <v>244</v>
      </c>
      <c r="J2" s="20"/>
      <c r="K2" s="20"/>
      <c r="L2" s="21"/>
    </row>
    <row r="3" spans="1:13" ht="18" customHeight="1" thickTop="1" x14ac:dyDescent="0.45">
      <c r="A3" s="223" t="s">
        <v>231</v>
      </c>
      <c r="B3" s="224"/>
      <c r="C3" s="224"/>
      <c r="D3" s="225"/>
      <c r="E3" s="23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93"/>
      <c r="B4" s="294"/>
      <c r="C4" s="294"/>
      <c r="D4" s="295"/>
      <c r="E4" s="296" t="s">
        <v>271</v>
      </c>
      <c r="F4" s="297"/>
      <c r="G4" s="235">
        <f>D43+H29+H38+L26+H43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98"/>
      <c r="F5" s="299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178" t="s">
        <v>149</v>
      </c>
      <c r="F7" s="64"/>
      <c r="G7" s="65"/>
      <c r="H7" s="61"/>
      <c r="I7" s="60" t="s">
        <v>218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1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46</v>
      </c>
      <c r="B9" s="74" t="s">
        <v>87</v>
      </c>
      <c r="C9" s="75">
        <v>450</v>
      </c>
      <c r="D9" s="7"/>
      <c r="E9" s="79" t="s">
        <v>38</v>
      </c>
      <c r="F9" s="80" t="s">
        <v>282</v>
      </c>
      <c r="G9" s="75">
        <v>150</v>
      </c>
      <c r="H9" s="7"/>
      <c r="I9" s="129" t="s">
        <v>38</v>
      </c>
      <c r="J9" s="74" t="s">
        <v>153</v>
      </c>
      <c r="K9" s="75">
        <v>385</v>
      </c>
      <c r="L9" s="2"/>
    </row>
    <row r="10" spans="1:13" ht="22.05" customHeight="1" x14ac:dyDescent="0.45">
      <c r="A10" s="76" t="s">
        <v>48</v>
      </c>
      <c r="B10" s="77" t="s">
        <v>284</v>
      </c>
      <c r="C10" s="78">
        <v>645</v>
      </c>
      <c r="D10" s="1"/>
      <c r="E10" s="81" t="s">
        <v>289</v>
      </c>
      <c r="F10" s="74" t="s">
        <v>283</v>
      </c>
      <c r="G10" s="82">
        <v>245</v>
      </c>
      <c r="H10" s="2"/>
      <c r="I10" s="133" t="s">
        <v>8</v>
      </c>
      <c r="J10" s="87" t="s">
        <v>154</v>
      </c>
      <c r="K10" s="78">
        <v>350</v>
      </c>
      <c r="L10" s="1"/>
    </row>
    <row r="11" spans="1:13" ht="22.05" customHeight="1" x14ac:dyDescent="0.45">
      <c r="A11" s="76" t="s">
        <v>49</v>
      </c>
      <c r="B11" s="77" t="s">
        <v>89</v>
      </c>
      <c r="C11" s="78">
        <v>715</v>
      </c>
      <c r="D11" s="1"/>
      <c r="E11" s="83" t="s">
        <v>8</v>
      </c>
      <c r="F11" s="84" t="s">
        <v>269</v>
      </c>
      <c r="G11" s="78">
        <v>335</v>
      </c>
      <c r="H11" s="1"/>
      <c r="I11" s="133" t="s">
        <v>39</v>
      </c>
      <c r="J11" s="87" t="s">
        <v>155</v>
      </c>
      <c r="K11" s="78">
        <v>705</v>
      </c>
      <c r="L11" s="1"/>
    </row>
    <row r="12" spans="1:13" ht="22.05" customHeight="1" x14ac:dyDescent="0.45">
      <c r="A12" s="76" t="s">
        <v>51</v>
      </c>
      <c r="B12" s="77" t="s">
        <v>90</v>
      </c>
      <c r="C12" s="78">
        <v>385</v>
      </c>
      <c r="D12" s="1"/>
      <c r="E12" s="81" t="s">
        <v>39</v>
      </c>
      <c r="F12" s="74" t="s">
        <v>276</v>
      </c>
      <c r="G12" s="82">
        <v>185</v>
      </c>
      <c r="H12" s="2"/>
      <c r="I12" s="133" t="s">
        <v>40</v>
      </c>
      <c r="J12" s="87" t="s">
        <v>156</v>
      </c>
      <c r="K12" s="78">
        <v>530</v>
      </c>
      <c r="L12" s="1"/>
    </row>
    <row r="13" spans="1:13" ht="22.05" customHeight="1" x14ac:dyDescent="0.45">
      <c r="A13" s="76" t="s">
        <v>52</v>
      </c>
      <c r="B13" s="77" t="s">
        <v>91</v>
      </c>
      <c r="C13" s="78">
        <v>365</v>
      </c>
      <c r="D13" s="1"/>
      <c r="E13" s="81" t="s">
        <v>278</v>
      </c>
      <c r="F13" s="74" t="s">
        <v>277</v>
      </c>
      <c r="G13" s="82">
        <v>160</v>
      </c>
      <c r="H13" s="2"/>
      <c r="I13" s="133" t="s">
        <v>42</v>
      </c>
      <c r="J13" s="87" t="s">
        <v>157</v>
      </c>
      <c r="K13" s="78">
        <v>285</v>
      </c>
      <c r="L13" s="1"/>
    </row>
    <row r="14" spans="1:13" ht="22.05" customHeight="1" x14ac:dyDescent="0.45">
      <c r="A14" s="76" t="s">
        <v>53</v>
      </c>
      <c r="B14" s="77" t="s">
        <v>92</v>
      </c>
      <c r="C14" s="78">
        <v>340</v>
      </c>
      <c r="D14" s="1"/>
      <c r="E14" s="83" t="s">
        <v>148</v>
      </c>
      <c r="F14" s="87" t="s">
        <v>127</v>
      </c>
      <c r="G14" s="78">
        <v>435</v>
      </c>
      <c r="H14" s="1"/>
      <c r="I14" s="133" t="s">
        <v>43</v>
      </c>
      <c r="J14" s="87" t="s">
        <v>158</v>
      </c>
      <c r="K14" s="78">
        <v>295</v>
      </c>
      <c r="L14" s="1"/>
    </row>
    <row r="15" spans="1:13" ht="22.05" customHeight="1" x14ac:dyDescent="0.45">
      <c r="A15" s="76" t="s">
        <v>67</v>
      </c>
      <c r="B15" s="77" t="s">
        <v>93</v>
      </c>
      <c r="C15" s="78">
        <v>400</v>
      </c>
      <c r="D15" s="1"/>
      <c r="E15" s="83" t="s">
        <v>279</v>
      </c>
      <c r="F15" s="87" t="s">
        <v>275</v>
      </c>
      <c r="G15" s="78">
        <v>355</v>
      </c>
      <c r="H15" s="1"/>
      <c r="I15" s="133" t="s">
        <v>44</v>
      </c>
      <c r="J15" s="87" t="s">
        <v>159</v>
      </c>
      <c r="K15" s="78">
        <v>365</v>
      </c>
      <c r="L15" s="1"/>
    </row>
    <row r="16" spans="1:13" ht="22.05" customHeight="1" x14ac:dyDescent="0.45">
      <c r="A16" s="76" t="s">
        <v>68</v>
      </c>
      <c r="B16" s="77" t="s">
        <v>94</v>
      </c>
      <c r="C16" s="78">
        <v>460</v>
      </c>
      <c r="D16" s="1"/>
      <c r="E16" s="83" t="s">
        <v>280</v>
      </c>
      <c r="F16" s="87" t="s">
        <v>274</v>
      </c>
      <c r="G16" s="78">
        <v>475</v>
      </c>
      <c r="H16" s="1"/>
      <c r="I16" s="133" t="s">
        <v>45</v>
      </c>
      <c r="J16" s="87" t="s">
        <v>160</v>
      </c>
      <c r="K16" s="78">
        <v>260</v>
      </c>
      <c r="L16" s="1"/>
    </row>
    <row r="17" spans="1:12" ht="22.05" customHeight="1" x14ac:dyDescent="0.45">
      <c r="A17" s="76" t="s">
        <v>71</v>
      </c>
      <c r="B17" s="77" t="s">
        <v>95</v>
      </c>
      <c r="C17" s="78">
        <v>485</v>
      </c>
      <c r="D17" s="1"/>
      <c r="E17" s="83" t="s">
        <v>42</v>
      </c>
      <c r="F17" s="87" t="s">
        <v>129</v>
      </c>
      <c r="G17" s="78">
        <v>665</v>
      </c>
      <c r="H17" s="1"/>
      <c r="I17" s="133" t="s">
        <v>168</v>
      </c>
      <c r="J17" s="87" t="s">
        <v>161</v>
      </c>
      <c r="K17" s="78">
        <v>305</v>
      </c>
      <c r="L17" s="1"/>
    </row>
    <row r="18" spans="1:12" ht="22.05" customHeight="1" x14ac:dyDescent="0.45">
      <c r="A18" s="76" t="s">
        <v>31</v>
      </c>
      <c r="B18" s="77" t="s">
        <v>96</v>
      </c>
      <c r="C18" s="78">
        <v>330</v>
      </c>
      <c r="D18" s="1"/>
      <c r="E18" s="83" t="s">
        <v>44</v>
      </c>
      <c r="F18" s="87" t="s">
        <v>213</v>
      </c>
      <c r="G18" s="78">
        <v>450</v>
      </c>
      <c r="H18" s="1"/>
      <c r="I18" s="133" t="s">
        <v>46</v>
      </c>
      <c r="J18" s="87" t="s">
        <v>162</v>
      </c>
      <c r="K18" s="78">
        <v>800</v>
      </c>
      <c r="L18" s="1"/>
    </row>
    <row r="19" spans="1:12" ht="22.05" customHeight="1" x14ac:dyDescent="0.45">
      <c r="A19" s="76" t="s">
        <v>72</v>
      </c>
      <c r="B19" s="77" t="s">
        <v>97</v>
      </c>
      <c r="C19" s="78">
        <v>505</v>
      </c>
      <c r="D19" s="1"/>
      <c r="E19" s="83" t="s">
        <v>45</v>
      </c>
      <c r="F19" s="87" t="s">
        <v>232</v>
      </c>
      <c r="G19" s="78">
        <v>445</v>
      </c>
      <c r="H19" s="1"/>
      <c r="I19" s="133" t="s">
        <v>48</v>
      </c>
      <c r="J19" s="87" t="s">
        <v>309</v>
      </c>
      <c r="K19" s="78">
        <v>315</v>
      </c>
      <c r="L19" s="208"/>
    </row>
    <row r="20" spans="1:12" ht="22.05" customHeight="1" x14ac:dyDescent="0.45">
      <c r="A20" s="76" t="s">
        <v>32</v>
      </c>
      <c r="B20" s="77" t="s">
        <v>98</v>
      </c>
      <c r="C20" s="78">
        <v>335</v>
      </c>
      <c r="D20" s="1"/>
      <c r="E20" s="83" t="s">
        <v>46</v>
      </c>
      <c r="F20" s="87" t="s">
        <v>214</v>
      </c>
      <c r="G20" s="78">
        <v>320</v>
      </c>
      <c r="H20" s="1"/>
      <c r="I20" s="203" t="s">
        <v>311</v>
      </c>
      <c r="J20" s="137" t="s">
        <v>310</v>
      </c>
      <c r="K20" s="138">
        <v>290</v>
      </c>
      <c r="L20" s="3"/>
    </row>
    <row r="21" spans="1:12" ht="22.05" customHeight="1" x14ac:dyDescent="0.45">
      <c r="A21" s="76" t="s">
        <v>6</v>
      </c>
      <c r="B21" s="77" t="s">
        <v>99</v>
      </c>
      <c r="C21" s="78">
        <v>685</v>
      </c>
      <c r="D21" s="1"/>
      <c r="E21" s="83" t="s">
        <v>47</v>
      </c>
      <c r="F21" s="87" t="s">
        <v>215</v>
      </c>
      <c r="G21" s="78">
        <v>435</v>
      </c>
      <c r="H21" s="1"/>
      <c r="I21" s="133" t="s">
        <v>49</v>
      </c>
      <c r="J21" s="87" t="s">
        <v>163</v>
      </c>
      <c r="K21" s="78">
        <v>410</v>
      </c>
      <c r="L21" s="1"/>
    </row>
    <row r="22" spans="1:12" ht="22.05" customHeight="1" x14ac:dyDescent="0.45">
      <c r="A22" s="76" t="s">
        <v>9</v>
      </c>
      <c r="B22" s="77" t="s">
        <v>100</v>
      </c>
      <c r="C22" s="78">
        <v>380</v>
      </c>
      <c r="D22" s="1"/>
      <c r="E22" s="83" t="s">
        <v>48</v>
      </c>
      <c r="F22" s="87" t="s">
        <v>134</v>
      </c>
      <c r="G22" s="78">
        <v>860</v>
      </c>
      <c r="H22" s="1"/>
      <c r="I22" s="133" t="s">
        <v>50</v>
      </c>
      <c r="J22" s="87" t="s">
        <v>164</v>
      </c>
      <c r="K22" s="78">
        <v>260</v>
      </c>
      <c r="L22" s="1"/>
    </row>
    <row r="23" spans="1:12" ht="22.05" customHeight="1" x14ac:dyDescent="0.45">
      <c r="A23" s="76" t="s">
        <v>10</v>
      </c>
      <c r="B23" s="77" t="s">
        <v>250</v>
      </c>
      <c r="C23" s="78">
        <v>310</v>
      </c>
      <c r="D23" s="1"/>
      <c r="E23" s="83" t="s">
        <v>6</v>
      </c>
      <c r="F23" s="87" t="s">
        <v>216</v>
      </c>
      <c r="G23" s="92">
        <v>435</v>
      </c>
      <c r="H23" s="1"/>
      <c r="I23" s="133" t="s">
        <v>51</v>
      </c>
      <c r="J23" s="87" t="s">
        <v>165</v>
      </c>
      <c r="K23" s="78">
        <v>575</v>
      </c>
      <c r="L23" s="1"/>
    </row>
    <row r="24" spans="1:12" ht="22.05" customHeight="1" x14ac:dyDescent="0.45">
      <c r="A24" s="76" t="s">
        <v>121</v>
      </c>
      <c r="B24" s="77" t="s">
        <v>101</v>
      </c>
      <c r="C24" s="78">
        <v>260</v>
      </c>
      <c r="D24" s="1"/>
      <c r="E24" s="81" t="s">
        <v>9</v>
      </c>
      <c r="F24" s="74" t="s">
        <v>217</v>
      </c>
      <c r="G24" s="82">
        <v>510</v>
      </c>
      <c r="H24" s="2"/>
      <c r="I24" s="133" t="s">
        <v>53</v>
      </c>
      <c r="J24" s="87" t="s">
        <v>166</v>
      </c>
      <c r="K24" s="78">
        <v>335</v>
      </c>
      <c r="L24" s="1"/>
    </row>
    <row r="25" spans="1:12" ht="22.05" customHeight="1" thickBot="1" x14ac:dyDescent="0.5">
      <c r="A25" s="76" t="s">
        <v>13</v>
      </c>
      <c r="B25" s="77" t="s">
        <v>253</v>
      </c>
      <c r="C25" s="78">
        <v>170</v>
      </c>
      <c r="D25" s="1"/>
      <c r="E25" s="83" t="s">
        <v>10</v>
      </c>
      <c r="F25" s="87" t="s">
        <v>142</v>
      </c>
      <c r="G25" s="78">
        <v>670</v>
      </c>
      <c r="H25" s="1"/>
      <c r="I25" s="141" t="s">
        <v>68</v>
      </c>
      <c r="J25" s="94" t="s">
        <v>167</v>
      </c>
      <c r="K25" s="95">
        <v>660</v>
      </c>
      <c r="L25" s="4"/>
    </row>
    <row r="26" spans="1:12" ht="22.05" customHeight="1" thickTop="1" thickBot="1" x14ac:dyDescent="0.5">
      <c r="A26" s="76" t="s">
        <v>255</v>
      </c>
      <c r="B26" s="77" t="s">
        <v>254</v>
      </c>
      <c r="C26" s="78">
        <v>265</v>
      </c>
      <c r="D26" s="1"/>
      <c r="E26" s="179" t="s">
        <v>12</v>
      </c>
      <c r="F26" s="180" t="s">
        <v>143</v>
      </c>
      <c r="G26" s="181">
        <v>450</v>
      </c>
      <c r="H26" s="8"/>
      <c r="I26" s="262" t="s">
        <v>191</v>
      </c>
      <c r="J26" s="263"/>
      <c r="K26" s="222">
        <f>SUM(K9:K25)</f>
        <v>7125</v>
      </c>
      <c r="L26" s="221">
        <f>SUM(L9:L25)</f>
        <v>0</v>
      </c>
    </row>
    <row r="27" spans="1:12" ht="22.05" customHeight="1" x14ac:dyDescent="0.45">
      <c r="A27" s="76" t="s">
        <v>15</v>
      </c>
      <c r="B27" s="77" t="s">
        <v>103</v>
      </c>
      <c r="C27" s="78">
        <v>570</v>
      </c>
      <c r="D27" s="1"/>
      <c r="E27" s="205" t="s">
        <v>17</v>
      </c>
      <c r="F27" s="206" t="s">
        <v>306</v>
      </c>
      <c r="G27" s="91">
        <v>580</v>
      </c>
      <c r="H27" s="1"/>
      <c r="I27" s="33"/>
      <c r="J27" s="33"/>
      <c r="K27" s="33"/>
      <c r="L27" s="33"/>
    </row>
    <row r="28" spans="1:12" ht="22.05" customHeight="1" thickBot="1" x14ac:dyDescent="0.5">
      <c r="A28" s="76" t="s">
        <v>122</v>
      </c>
      <c r="B28" s="77" t="s">
        <v>209</v>
      </c>
      <c r="C28" s="78">
        <v>360</v>
      </c>
      <c r="D28" s="1"/>
      <c r="E28" s="207" t="s">
        <v>307</v>
      </c>
      <c r="F28" s="209" t="s">
        <v>312</v>
      </c>
      <c r="G28" s="210">
        <v>460</v>
      </c>
      <c r="H28" s="211"/>
      <c r="I28" s="33"/>
      <c r="J28" s="33"/>
      <c r="K28" s="33"/>
      <c r="L28" s="33"/>
    </row>
    <row r="29" spans="1:12" ht="22.05" customHeight="1" thickTop="1" thickBot="1" x14ac:dyDescent="0.5">
      <c r="A29" s="76" t="s">
        <v>22</v>
      </c>
      <c r="B29" s="77" t="s">
        <v>104</v>
      </c>
      <c r="C29" s="78">
        <v>580</v>
      </c>
      <c r="D29" s="1"/>
      <c r="E29" s="291" t="s">
        <v>151</v>
      </c>
      <c r="F29" s="292"/>
      <c r="G29" s="216">
        <f>SUM(G9:G28)</f>
        <v>8620</v>
      </c>
      <c r="H29" s="219">
        <f>SUM(H9:H28)</f>
        <v>0</v>
      </c>
      <c r="I29" s="265" t="s">
        <v>54</v>
      </c>
      <c r="J29" s="266"/>
      <c r="K29" s="280">
        <f>C43+G29+G38+K26+G43</f>
        <v>33505</v>
      </c>
      <c r="L29" s="284"/>
    </row>
    <row r="30" spans="1:12" ht="22.05" customHeight="1" x14ac:dyDescent="0.45">
      <c r="A30" s="76" t="s">
        <v>290</v>
      </c>
      <c r="B30" s="77" t="s">
        <v>258</v>
      </c>
      <c r="C30" s="78">
        <v>200</v>
      </c>
      <c r="D30" s="1"/>
      <c r="E30" s="33"/>
      <c r="F30" s="33"/>
      <c r="G30" s="33"/>
      <c r="H30" s="33"/>
      <c r="I30" s="33"/>
      <c r="J30" s="33"/>
      <c r="K30" s="33"/>
      <c r="L30" s="33"/>
    </row>
    <row r="31" spans="1:12" ht="22.05" customHeight="1" thickBot="1" x14ac:dyDescent="0.5">
      <c r="A31" s="76" t="s">
        <v>291</v>
      </c>
      <c r="B31" s="77" t="s">
        <v>259</v>
      </c>
      <c r="C31" s="78">
        <v>280</v>
      </c>
      <c r="D31" s="1"/>
      <c r="E31" s="126" t="s">
        <v>190</v>
      </c>
      <c r="F31" s="61"/>
      <c r="G31" s="65"/>
      <c r="H31" s="61"/>
      <c r="I31" s="96"/>
      <c r="J31" s="33"/>
      <c r="K31" s="33"/>
      <c r="L31" s="35"/>
    </row>
    <row r="32" spans="1:12" ht="22.05" customHeight="1" x14ac:dyDescent="0.15">
      <c r="A32" s="76" t="s">
        <v>73</v>
      </c>
      <c r="B32" s="77" t="s">
        <v>107</v>
      </c>
      <c r="C32" s="78">
        <v>630</v>
      </c>
      <c r="D32" s="1"/>
      <c r="E32" s="67" t="s">
        <v>33</v>
      </c>
      <c r="F32" s="127" t="s">
        <v>4</v>
      </c>
      <c r="G32" s="128" t="s">
        <v>5</v>
      </c>
      <c r="H32" s="71" t="s">
        <v>2</v>
      </c>
      <c r="I32" s="96"/>
      <c r="J32" s="182" t="s">
        <v>78</v>
      </c>
      <c r="K32" s="98"/>
      <c r="L32" s="98"/>
    </row>
    <row r="33" spans="1:13" ht="22.05" customHeight="1" x14ac:dyDescent="0.45">
      <c r="A33" s="76" t="s">
        <v>11</v>
      </c>
      <c r="B33" s="77" t="s">
        <v>314</v>
      </c>
      <c r="C33" s="78">
        <v>305</v>
      </c>
      <c r="D33" s="1"/>
      <c r="E33" s="130" t="s">
        <v>38</v>
      </c>
      <c r="F33" s="74" t="s">
        <v>263</v>
      </c>
      <c r="G33" s="78">
        <v>355</v>
      </c>
      <c r="H33" s="1"/>
      <c r="I33" s="96"/>
      <c r="J33" s="183" t="s">
        <v>294</v>
      </c>
      <c r="K33" s="98"/>
      <c r="L33" s="98"/>
    </row>
    <row r="34" spans="1:13" ht="22.05" customHeight="1" x14ac:dyDescent="0.45">
      <c r="A34" s="76" t="s">
        <v>14</v>
      </c>
      <c r="B34" s="77" t="s">
        <v>113</v>
      </c>
      <c r="C34" s="78">
        <v>615</v>
      </c>
      <c r="D34" s="1"/>
      <c r="E34" s="130" t="s">
        <v>8</v>
      </c>
      <c r="F34" s="74" t="s">
        <v>264</v>
      </c>
      <c r="G34" s="78">
        <v>375</v>
      </c>
      <c r="H34" s="1"/>
      <c r="I34" s="96"/>
      <c r="J34" s="184" t="s">
        <v>296</v>
      </c>
      <c r="K34" s="98"/>
      <c r="L34" s="98"/>
    </row>
    <row r="35" spans="1:13" ht="22.05" customHeight="1" x14ac:dyDescent="0.45">
      <c r="A35" s="73" t="s">
        <v>16</v>
      </c>
      <c r="B35" s="88" t="s">
        <v>114</v>
      </c>
      <c r="C35" s="82">
        <v>420</v>
      </c>
      <c r="D35" s="3"/>
      <c r="E35" s="130" t="s">
        <v>292</v>
      </c>
      <c r="F35" s="87" t="s">
        <v>286</v>
      </c>
      <c r="G35" s="78">
        <v>250</v>
      </c>
      <c r="H35" s="1"/>
      <c r="I35" s="33"/>
      <c r="J35" s="261" t="s">
        <v>245</v>
      </c>
      <c r="K35" s="261"/>
      <c r="L35" s="261"/>
    </row>
    <row r="36" spans="1:13" ht="22.05" customHeight="1" x14ac:dyDescent="0.45">
      <c r="A36" s="76" t="s">
        <v>18</v>
      </c>
      <c r="B36" s="77" t="s">
        <v>115</v>
      </c>
      <c r="C36" s="78">
        <v>720</v>
      </c>
      <c r="D36" s="3"/>
      <c r="E36" s="130" t="s">
        <v>293</v>
      </c>
      <c r="F36" s="87" t="s">
        <v>287</v>
      </c>
      <c r="G36" s="78">
        <v>435</v>
      </c>
      <c r="H36" s="1"/>
      <c r="I36" s="33"/>
      <c r="J36" s="261"/>
      <c r="K36" s="261"/>
      <c r="L36" s="261"/>
    </row>
    <row r="37" spans="1:13" ht="22.05" customHeight="1" thickBot="1" x14ac:dyDescent="0.25">
      <c r="A37" s="76" t="s">
        <v>21</v>
      </c>
      <c r="B37" s="77" t="s">
        <v>116</v>
      </c>
      <c r="C37" s="78">
        <v>480</v>
      </c>
      <c r="D37" s="3"/>
      <c r="E37" s="130" t="s">
        <v>40</v>
      </c>
      <c r="F37" s="87" t="s">
        <v>188</v>
      </c>
      <c r="G37" s="78">
        <v>470</v>
      </c>
      <c r="H37" s="1"/>
      <c r="I37" s="33"/>
      <c r="J37" s="185"/>
      <c r="K37" s="33"/>
      <c r="L37" s="98"/>
    </row>
    <row r="38" spans="1:13" ht="22.05" customHeight="1" thickTop="1" thickBot="1" x14ac:dyDescent="0.5">
      <c r="A38" s="76" t="s">
        <v>23</v>
      </c>
      <c r="B38" s="77" t="s">
        <v>117</v>
      </c>
      <c r="C38" s="78">
        <v>735</v>
      </c>
      <c r="D38" s="29"/>
      <c r="E38" s="273" t="s">
        <v>192</v>
      </c>
      <c r="F38" s="274"/>
      <c r="G38" s="222">
        <f>SUM(G33:G37)</f>
        <v>1885</v>
      </c>
      <c r="H38" s="221">
        <f>SUM(H33:H37)</f>
        <v>0</v>
      </c>
      <c r="I38" s="33"/>
      <c r="J38" s="264" t="str">
        <f>CHOOSE(M1,"●お申込み先","●お申込み・納品先",)</f>
        <v>●お申込み先</v>
      </c>
      <c r="K38" s="264"/>
      <c r="L38" s="33"/>
    </row>
    <row r="39" spans="1:13" ht="22.05" customHeight="1" x14ac:dyDescent="0.45">
      <c r="A39" s="76" t="s">
        <v>25</v>
      </c>
      <c r="B39" s="77" t="s">
        <v>273</v>
      </c>
      <c r="C39" s="78">
        <v>570</v>
      </c>
      <c r="D39" s="3"/>
      <c r="E39" s="186"/>
      <c r="F39" s="187"/>
      <c r="G39" s="188"/>
      <c r="H39" s="188"/>
      <c r="I39" s="33"/>
      <c r="J39" s="189" t="str">
        <f>CHOOSE(M1,"株式会社まるごとメディア新潟","株式会社バーツプロダクション")</f>
        <v>株式会社まるごとメディア新潟</v>
      </c>
      <c r="K39" s="161"/>
      <c r="L39" s="161"/>
      <c r="M39" s="33"/>
    </row>
    <row r="40" spans="1:13" ht="22.05" customHeight="1" thickBot="1" x14ac:dyDescent="0.2">
      <c r="A40" s="73" t="s">
        <v>28</v>
      </c>
      <c r="B40" s="88" t="s">
        <v>210</v>
      </c>
      <c r="C40" s="82">
        <v>420</v>
      </c>
      <c r="D40" s="5"/>
      <c r="E40" s="60" t="s">
        <v>193</v>
      </c>
      <c r="F40" s="142"/>
      <c r="G40" s="62"/>
      <c r="H40" s="98"/>
      <c r="I40" s="33"/>
      <c r="J40" s="164" t="str">
        <f>CHOOSE(M1,"〒955-0092","〒940-2121")</f>
        <v>〒955-0092</v>
      </c>
      <c r="K40" s="260" t="str">
        <f>CHOOSE(M1,"　県央事務所","長岡営業所")</f>
        <v>　県央事務所</v>
      </c>
      <c r="L40" s="260"/>
      <c r="M40" s="190"/>
    </row>
    <row r="41" spans="1:13" ht="22.05" customHeight="1" x14ac:dyDescent="0.45">
      <c r="A41" s="76" t="s">
        <v>211</v>
      </c>
      <c r="B41" s="77" t="s">
        <v>212</v>
      </c>
      <c r="C41" s="78">
        <v>355</v>
      </c>
      <c r="D41" s="1"/>
      <c r="E41" s="67" t="s">
        <v>33</v>
      </c>
      <c r="F41" s="127" t="s">
        <v>4</v>
      </c>
      <c r="G41" s="128" t="s">
        <v>5</v>
      </c>
      <c r="H41" s="71" t="s">
        <v>2</v>
      </c>
      <c r="I41" s="104"/>
      <c r="J41" s="194" t="str">
        <f>CHOOSE(M1,"新潟県三条市須頃3-31","新潟県長岡市喜多町386")</f>
        <v>新潟県三条市須頃3-31</v>
      </c>
      <c r="K41" s="161"/>
      <c r="L41" s="161"/>
      <c r="M41" s="33"/>
    </row>
    <row r="42" spans="1:13" ht="22.05" customHeight="1" thickBot="1" x14ac:dyDescent="0.5">
      <c r="A42" s="76" t="s">
        <v>29</v>
      </c>
      <c r="B42" s="195" t="s">
        <v>272</v>
      </c>
      <c r="C42" s="95">
        <v>765</v>
      </c>
      <c r="D42" s="4"/>
      <c r="E42" s="191" t="s">
        <v>196</v>
      </c>
      <c r="F42" s="192" t="s">
        <v>194</v>
      </c>
      <c r="G42" s="193">
        <v>385</v>
      </c>
      <c r="H42" s="176"/>
      <c r="I42" s="104"/>
      <c r="J42" s="279" t="str">
        <f>CHOOSE(M1,"TEL：0256-46-8417
FAX：0256-46-8431","TEL：0258-86-8773
FAX:0258-86-8783")</f>
        <v>TEL：0256-46-8417
FAX：0256-46-8431</v>
      </c>
      <c r="K42" s="279"/>
      <c r="L42" s="279"/>
      <c r="M42" s="33"/>
    </row>
    <row r="43" spans="1:13" ht="22.05" customHeight="1" thickTop="1" thickBot="1" x14ac:dyDescent="0.5">
      <c r="A43" s="289" t="s">
        <v>150</v>
      </c>
      <c r="B43" s="290"/>
      <c r="C43" s="300">
        <f>SUM(C9:C42)</f>
        <v>15490</v>
      </c>
      <c r="D43" s="217">
        <f>SUM(D9:D42)</f>
        <v>0</v>
      </c>
      <c r="E43" s="262" t="s">
        <v>200</v>
      </c>
      <c r="F43" s="263"/>
      <c r="G43" s="222">
        <f>SUM(G42)</f>
        <v>385</v>
      </c>
      <c r="H43" s="221">
        <f>SUM(H42)</f>
        <v>0</v>
      </c>
      <c r="I43" s="96"/>
      <c r="J43" s="278" t="str">
        <f>CHOOSE(M1,"MAIL：kenoh@maru-goto.net","MAIL：virts.post@gmail.com")</f>
        <v>MAIL：kenoh@maru-goto.net</v>
      </c>
      <c r="K43" s="278"/>
      <c r="L43" s="278"/>
      <c r="M43" s="33"/>
    </row>
    <row r="44" spans="1:13" ht="22.05" customHeight="1" x14ac:dyDescent="0.45">
      <c r="A44" s="33"/>
      <c r="B44" s="33"/>
      <c r="C44" s="33"/>
      <c r="D44" s="33"/>
      <c r="E44" s="33"/>
      <c r="F44" s="156"/>
      <c r="G44" s="152"/>
      <c r="H44" s="33"/>
      <c r="I44" s="98"/>
      <c r="J44" s="156" t="str">
        <f>CHOOSE(M1,"●納品先","","")</f>
        <v>●納品先</v>
      </c>
      <c r="K44" s="33"/>
      <c r="L44" s="33"/>
      <c r="M44" s="33"/>
    </row>
    <row r="45" spans="1:13" ht="22.05" customHeight="1" x14ac:dyDescent="0.45">
      <c r="A45" s="33"/>
      <c r="B45" s="33"/>
      <c r="C45" s="33"/>
      <c r="D45" s="33"/>
      <c r="E45" s="33"/>
      <c r="F45" s="156"/>
      <c r="G45" s="34"/>
      <c r="H45" s="153"/>
      <c r="I45" s="98"/>
      <c r="J45" s="264" t="str">
        <f>CHOOSE(M1,"株式会社まるごとメディア新潟","",)</f>
        <v>株式会社まるごとメディア新潟</v>
      </c>
      <c r="K45" s="264"/>
      <c r="L45" s="264"/>
      <c r="M45" s="196"/>
    </row>
    <row r="46" spans="1:13" ht="22.05" customHeight="1" x14ac:dyDescent="0.15">
      <c r="A46" s="33"/>
      <c r="B46" s="33"/>
      <c r="C46" s="98"/>
      <c r="D46" s="98"/>
      <c r="E46" s="283" t="s">
        <v>285</v>
      </c>
      <c r="F46" s="283"/>
      <c r="G46" s="154"/>
      <c r="H46" s="154"/>
      <c r="I46" s="98"/>
      <c r="J46" s="197" t="str">
        <f>CHOOSE(M1,"〒940-2121","",)</f>
        <v>〒940-2121</v>
      </c>
      <c r="K46" s="197"/>
      <c r="L46" s="197"/>
    </row>
    <row r="47" spans="1:13" ht="22.05" customHeight="1" x14ac:dyDescent="0.45">
      <c r="A47" s="33"/>
      <c r="B47" s="33"/>
      <c r="C47" s="33"/>
      <c r="D47" s="33"/>
      <c r="E47" s="283"/>
      <c r="F47" s="283"/>
      <c r="G47" s="33"/>
      <c r="H47" s="98"/>
      <c r="I47" s="98"/>
      <c r="J47" s="169" t="str">
        <f>CHOOSE(M1,"新潟県長岡市喜多町386","",)</f>
        <v>新潟県長岡市喜多町386</v>
      </c>
      <c r="K47" s="33"/>
      <c r="L47" s="33"/>
    </row>
    <row r="48" spans="1:13" ht="22.05" customHeight="1" x14ac:dyDescent="0.45">
      <c r="A48" s="33"/>
      <c r="B48" s="33"/>
      <c r="C48" s="33"/>
      <c r="D48" s="33"/>
      <c r="E48" s="96"/>
      <c r="F48" s="102"/>
      <c r="G48" s="98"/>
      <c r="H48" s="98"/>
      <c r="I48" s="33"/>
      <c r="J48" s="285"/>
      <c r="K48" s="285"/>
      <c r="L48" s="198"/>
    </row>
    <row r="49" spans="9:12" ht="22.05" customHeight="1" x14ac:dyDescent="0.45">
      <c r="I49" s="33"/>
      <c r="J49" s="199"/>
      <c r="K49" s="199"/>
      <c r="L49" s="33"/>
    </row>
    <row r="50" spans="9:12" ht="22.05" customHeight="1" x14ac:dyDescent="0.45">
      <c r="I50" s="147"/>
      <c r="J50" s="147"/>
      <c r="K50" s="255"/>
      <c r="L50" s="255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mergeCells count="25">
    <mergeCell ref="G4:H5"/>
    <mergeCell ref="A43:B43"/>
    <mergeCell ref="E29:F29"/>
    <mergeCell ref="A4:D5"/>
    <mergeCell ref="E4:F5"/>
    <mergeCell ref="I1:L1"/>
    <mergeCell ref="G3:H3"/>
    <mergeCell ref="J3:L3"/>
    <mergeCell ref="A1:C2"/>
    <mergeCell ref="A3:D3"/>
    <mergeCell ref="E3:F3"/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日配布,6月8日～6月14日配布,7月6日～7月12日配布"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まるごとチラシ折込発注書</vt:lpstr>
      <vt:lpstr>チラシのみの配布発注書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2025-02-13T07:52:19Z</cp:lastPrinted>
  <dcterms:created xsi:type="dcterms:W3CDTF">2024-03-14T05:36:04Z</dcterms:created>
  <dcterms:modified xsi:type="dcterms:W3CDTF">2026-05-12T06:13:11Z</dcterms:modified>
</cp:coreProperties>
</file>